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804315\Downloads\"/>
    </mc:Choice>
  </mc:AlternateContent>
  <bookViews>
    <workbookView xWindow="0" yWindow="0" windowWidth="23040" windowHeight="9972"/>
  </bookViews>
  <sheets>
    <sheet name="General information" sheetId="6" r:id="rId1"/>
    <sheet name="Historical smry P&amp;L" sheetId="3" r:id="rId2"/>
    <sheet name="Historical smry KPIs" sheetId="4" r:id="rId3"/>
    <sheet name="Bal Sheet" sheetId="1" r:id="rId4"/>
  </sheets>
  <externalReferences>
    <externalReference r:id="rId5"/>
    <externalReference r:id="rId6"/>
    <externalReference r:id="rId7"/>
  </externalReferences>
  <definedNames>
    <definedName name="_" hidden="1">"_x0015_‹_x0013_t_x0015__x0001_wUôB@NEQìJ„O	FÀT;"</definedName>
    <definedName name="__IntlFixup" hidden="1">TRUE</definedName>
    <definedName name="a" localSheetId="3" hidden="1">{"Budget Summary",#N/A,FALSE,"Sheet1";"Calendarization",#N/A,FALSE,"Sheet1";"Starting Personnel",#N/A,FALSE,"Sheet1"}</definedName>
    <definedName name="a" localSheetId="2" hidden="1">{"Budget Summary",#N/A,FALSE,"Sheet1";"Calendarization",#N/A,FALSE,"Sheet1";"Starting Personnel",#N/A,FALSE,"Sheet1"}</definedName>
    <definedName name="a" localSheetId="1" hidden="1">{"Budget Summary",#N/A,FALSE,"Sheet1";"Calendarization",#N/A,FALSE,"Sheet1";"Starting Personnel",#N/A,FALSE,"Sheet1"}</definedName>
    <definedName name="a" hidden="1">{"Budget Summary",#N/A,FALSE,"Sheet1";"Calendarization",#N/A,FALSE,"Sheet1";"Starting Personnel",#N/A,FALSE,"Sheet1"}</definedName>
    <definedName name="aaa" localSheetId="3" hidden="1">{"Budget Summary",#N/A,FALSE,"Sheet1";"Calendarization",#N/A,FALSE,"Sheet1";"Starting Personnel",#N/A,FALSE,"Sheet1"}</definedName>
    <definedName name="aaa" localSheetId="2" hidden="1">{"Budget Summary",#N/A,FALSE,"Sheet1";"Calendarization",#N/A,FALSE,"Sheet1";"Starting Personnel",#N/A,FALSE,"Sheet1"}</definedName>
    <definedName name="aaa" localSheetId="1"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2">#REF!</definedName>
    <definedName name="AuditTrailAndVersion" localSheetId="1">#REF!</definedName>
    <definedName name="AuditTrailAndVersion">#REF!</definedName>
    <definedName name="bnsfgfg_" localSheetId="2">#REF!</definedName>
    <definedName name="bnsfgfg_" localSheetId="1">#REF!</definedName>
    <definedName name="bnsfgfg_">#REF!</definedName>
    <definedName name="ColNUm">[1]Total_Month!$L$5</definedName>
    <definedName name="ColumnTitle" localSheetId="2">#REF!</definedName>
    <definedName name="ColumnTitle" localSheetId="1">#REF!</definedName>
    <definedName name="ColumnTitle">#REF!</definedName>
    <definedName name="Cost_Centre_Selected">[2]Values!$B$24</definedName>
    <definedName name="Cube">[2]CostCentreList!$E$9</definedName>
    <definedName name="current_month" localSheetId="2">#REF!</definedName>
    <definedName name="current_month" localSheetId="1">#REF!</definedName>
    <definedName name="current_month">#REF!</definedName>
    <definedName name="current_month_current_year" localSheetId="2">#REF!</definedName>
    <definedName name="current_month_current_year" localSheetId="1">#REF!</definedName>
    <definedName name="current_month_current_year">#REF!</definedName>
    <definedName name="current_month_prior_year" localSheetId="2">#REF!</definedName>
    <definedName name="current_month_prior_year" localSheetId="1">#REF!</definedName>
    <definedName name="current_month_prior_year">#REF!</definedName>
    <definedName name="current_year" localSheetId="2">#REF!</definedName>
    <definedName name="current_year" localSheetId="1">#REF!</definedName>
    <definedName name="current_year">#REF!</definedName>
    <definedName name="d" localSheetId="3" hidden="1">{"Budget Summary",#N/A,FALSE,"Sheet1";"Calendarization",#N/A,FALSE,"Sheet1";"Starting Personnel",#N/A,FALSE,"Sheet1"}</definedName>
    <definedName name="d" localSheetId="2" hidden="1">{"Budget Summary",#N/A,FALSE,"Sheet1";"Calendarization",#N/A,FALSE,"Sheet1";"Starting Personnel",#N/A,FALSE,"Sheet1"}</definedName>
    <definedName name="d" localSheetId="1" hidden="1">{"Budget Summary",#N/A,FALSE,"Sheet1";"Calendarization",#N/A,FALSE,"Sheet1";"Starting Personnel",#N/A,FALSE,"Sheet1"}</definedName>
    <definedName name="d" hidden="1">{"Budget Summary",#N/A,FALSE,"Sheet1";"Calendarization",#N/A,FALSE,"Sheet1";"Starting Personnel",#N/A,FALSE,"Sheet1"}</definedName>
    <definedName name="DataArea" localSheetId="2">#REF!</definedName>
    <definedName name="DataArea" localSheetId="1">#REF!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2">#REF!</definedName>
    <definedName name="FullMonthYearName" localSheetId="1">#REF!</definedName>
    <definedName name="FullMonthYearName">#REF!</definedName>
    <definedName name="g" localSheetId="3" hidden="1">{"Budget Summary",#N/A,FALSE,"Sheet1";"Calendarization",#N/A,FALSE,"Sheet1";"Starting Personnel",#N/A,FALSE,"Sheet1"}</definedName>
    <definedName name="g" localSheetId="2" hidden="1">{"Budget Summary",#N/A,FALSE,"Sheet1";"Calendarization",#N/A,FALSE,"Sheet1";"Starting Personnel",#N/A,FALSE,"Sheet1"}</definedName>
    <definedName name="g" localSheetId="1" hidden="1">{"Budget Summary",#N/A,FALSE,"Sheet1";"Calendarization",#N/A,FALSE,"Sheet1";"Starting Personnel",#N/A,FALSE,"Sheet1"}</definedName>
    <definedName name="g" hidden="1">{"Budget Summary",#N/A,FALSE,"Sheet1";"Calendarization",#N/A,FALSE,"Sheet1";"Starting Personnel",#N/A,FALSE,"Sheet1"}</definedName>
    <definedName name="h" localSheetId="3" hidden="1">{"Budget Summary",#N/A,FALSE,"Sheet1";"Calendarization",#N/A,FALSE,"Sheet1";"Starting Personnel",#N/A,FALSE,"Sheet1"}</definedName>
    <definedName name="h" localSheetId="2" hidden="1">{"Budget Summary",#N/A,FALSE,"Sheet1";"Calendarization",#N/A,FALSE,"Sheet1";"Starting Personnel",#N/A,FALSE,"Sheet1"}</definedName>
    <definedName name="h" localSheetId="1" hidden="1">{"Budget Summary",#N/A,FALSE,"Sheet1";"Calendarization",#N/A,FALSE,"Sheet1";"Starting Personnel",#N/A,FALSE,"Sheet1"}</definedName>
    <definedName name="h" hidden="1">{"Budget Summary",#N/A,FALSE,"Sheet1";"Calendarization",#N/A,FALSE,"Sheet1";"Starting Personnel",#N/A,FALSE,"Sheet1"}</definedName>
    <definedName name="half_year" localSheetId="2">#REF!</definedName>
    <definedName name="half_year" localSheetId="1">#REF!</definedName>
    <definedName name="half_year">#REF!</definedName>
    <definedName name="header" localSheetId="2">#REF!</definedName>
    <definedName name="header" localSheetId="1">#REF!</definedName>
    <definedName name="header">#REF!</definedName>
    <definedName name="line158320" localSheetId="2">[3]Report!#REF!</definedName>
    <definedName name="line158320" localSheetId="1">[3]Report!#REF!</definedName>
    <definedName name="line158320">[3]Report!#REF!</definedName>
    <definedName name="line158340" localSheetId="2">[3]Report!#REF!</definedName>
    <definedName name="line158340" localSheetId="1">[3]Report!#REF!</definedName>
    <definedName name="line158340">[3]Report!#REF!</definedName>
    <definedName name="line1584" localSheetId="2">[3]Report!#REF!</definedName>
    <definedName name="line1584" localSheetId="1">[3]Report!#REF!</definedName>
    <definedName name="line1584">[3]Report!#REF!</definedName>
    <definedName name="line1585" localSheetId="2">[3]Report!#REF!</definedName>
    <definedName name="line1585" localSheetId="1">[3]Report!#REF!</definedName>
    <definedName name="line1585">[3]Report!#REF!</definedName>
    <definedName name="line2401" localSheetId="2">[3]Report!#REF!</definedName>
    <definedName name="line2401" localSheetId="1">[3]Report!#REF!</definedName>
    <definedName name="line2401">[3]Report!#REF!</definedName>
    <definedName name="line2405" localSheetId="2">[3]Report!#REF!</definedName>
    <definedName name="line2405" localSheetId="1">[3]Report!#REF!</definedName>
    <definedName name="line2405">[3]Report!#REF!</definedName>
    <definedName name="line2408" localSheetId="2">[3]Report!#REF!</definedName>
    <definedName name="line2408" localSheetId="1">[3]Report!#REF!</definedName>
    <definedName name="line2408">[3]Report!#REF!</definedName>
    <definedName name="line2412" localSheetId="2">[3]Report!#REF!</definedName>
    <definedName name="line2412" localSheetId="1">[3]Report!#REF!</definedName>
    <definedName name="line2412">[3]Report!#REF!</definedName>
    <definedName name="line2414" localSheetId="2">[3]Report!#REF!</definedName>
    <definedName name="line2414" localSheetId="1">[3]Report!#REF!</definedName>
    <definedName name="line2414">[3]Report!#REF!</definedName>
    <definedName name="line2419" localSheetId="2">[3]Report!#REF!</definedName>
    <definedName name="line2419" localSheetId="1">[3]Report!#REF!</definedName>
    <definedName name="line2419">[3]Report!#REF!</definedName>
    <definedName name="line2420" localSheetId="2">[3]Report!#REF!</definedName>
    <definedName name="line2420" localSheetId="1">[3]Report!#REF!</definedName>
    <definedName name="line2420">[3]Report!#REF!</definedName>
    <definedName name="line2430" localSheetId="2">[3]Report!#REF!</definedName>
    <definedName name="line2430" localSheetId="1">[3]Report!#REF!</definedName>
    <definedName name="line2430">[3]Report!#REF!</definedName>
    <definedName name="line2431" localSheetId="2">[3]Report!#REF!</definedName>
    <definedName name="line2431" localSheetId="1">[3]Report!#REF!</definedName>
    <definedName name="line2431">[3]Report!#REF!</definedName>
    <definedName name="line2432" localSheetId="2">[3]Report!#REF!</definedName>
    <definedName name="line2432" localSheetId="1">[3]Report!#REF!</definedName>
    <definedName name="line2432">[3]Report!#REF!</definedName>
    <definedName name="line2433" localSheetId="2">[3]Report!#REF!</definedName>
    <definedName name="line2433" localSheetId="1">[3]Report!#REF!</definedName>
    <definedName name="line2433">[3]Report!#REF!</definedName>
    <definedName name="line2434" localSheetId="2">[3]Report!#REF!</definedName>
    <definedName name="line2434" localSheetId="1">[3]Report!#REF!</definedName>
    <definedName name="line2434">[3]Report!#REF!</definedName>
    <definedName name="line2464" localSheetId="2">[3]Report!#REF!</definedName>
    <definedName name="line2464" localSheetId="1">[3]Report!#REF!</definedName>
    <definedName name="line2464">[3]Report!#REF!</definedName>
    <definedName name="line2465" localSheetId="2">[3]Report!#REF!</definedName>
    <definedName name="line2465" localSheetId="1">[3]Report!#REF!</definedName>
    <definedName name="line2465">[3]Report!#REF!</definedName>
    <definedName name="line2466" localSheetId="2">[3]Report!#REF!</definedName>
    <definedName name="line2466" localSheetId="1">[3]Report!#REF!</definedName>
    <definedName name="line2466">[3]Report!#REF!</definedName>
    <definedName name="line2471" localSheetId="2">[3]Report!#REF!</definedName>
    <definedName name="line2471" localSheetId="1">[3]Report!#REF!</definedName>
    <definedName name="line2471">[3]Report!#REF!</definedName>
    <definedName name="line2472" localSheetId="2">[3]Report!#REF!</definedName>
    <definedName name="line2472" localSheetId="1">[3]Report!#REF!</definedName>
    <definedName name="line2472">[3]Report!#REF!</definedName>
    <definedName name="line2500" localSheetId="2">[3]Report!#REF!</definedName>
    <definedName name="line2500" localSheetId="1">[3]Report!#REF!</definedName>
    <definedName name="line2500">[3]Report!#REF!</definedName>
    <definedName name="line3220" localSheetId="2">[3]Report!#REF!</definedName>
    <definedName name="line3220" localSheetId="1">[3]Report!#REF!</definedName>
    <definedName name="line3220">[3]Report!#REF!</definedName>
    <definedName name="line3260" localSheetId="2">[3]Report!#REF!</definedName>
    <definedName name="line3260" localSheetId="1">[3]Report!#REF!</definedName>
    <definedName name="line3260">[3]Report!#REF!</definedName>
    <definedName name="line4330" localSheetId="2">[3]Report!#REF!</definedName>
    <definedName name="line4330" localSheetId="1">[3]Report!#REF!</definedName>
    <definedName name="line4330">[3]Report!#REF!</definedName>
    <definedName name="line4340" localSheetId="2">[3]Report!#REF!</definedName>
    <definedName name="line4340" localSheetId="1">[3]Report!#REF!</definedName>
    <definedName name="line4340">[3]Report!#REF!</definedName>
    <definedName name="line4345" localSheetId="2">[3]Report!#REF!</definedName>
    <definedName name="line4345" localSheetId="1">[3]Report!#REF!</definedName>
    <definedName name="line4345">[3]Report!#REF!</definedName>
    <definedName name="line4493" localSheetId="2">[3]Report!#REF!</definedName>
    <definedName name="line4493" localSheetId="1">[3]Report!#REF!</definedName>
    <definedName name="line4493">[3]Report!#REF!</definedName>
    <definedName name="line489012" localSheetId="2">[3]Report!#REF!</definedName>
    <definedName name="line489012" localSheetId="1">[3]Report!#REF!</definedName>
    <definedName name="line489012">[3]Report!#REF!</definedName>
    <definedName name="line489014" localSheetId="2">[3]Report!#REF!</definedName>
    <definedName name="line489014" localSheetId="1">[3]Report!#REF!</definedName>
    <definedName name="line489014">[3]Report!#REF!</definedName>
    <definedName name="line489018" localSheetId="2">[3]Report!#REF!</definedName>
    <definedName name="line489018" localSheetId="1">[3]Report!#REF!</definedName>
    <definedName name="line489018">[3]Report!#REF!</definedName>
    <definedName name="line489020" localSheetId="2">[3]Report!#REF!</definedName>
    <definedName name="line489020" localSheetId="1">[3]Report!#REF!</definedName>
    <definedName name="line489020">[3]Report!#REF!</definedName>
    <definedName name="line489028" localSheetId="2">[3]Report!#REF!</definedName>
    <definedName name="line489028" localSheetId="1">[3]Report!#REF!</definedName>
    <definedName name="line489028">[3]Report!#REF!</definedName>
    <definedName name="line489030" localSheetId="2">[3]Report!#REF!</definedName>
    <definedName name="line489030" localSheetId="1">[3]Report!#REF!</definedName>
    <definedName name="line489030">[3]Report!#REF!</definedName>
    <definedName name="line489034" localSheetId="2">[3]Report!#REF!</definedName>
    <definedName name="line489034" localSheetId="1">[3]Report!#REF!</definedName>
    <definedName name="line489034">[3]Report!#REF!</definedName>
    <definedName name="line489036" localSheetId="2">[3]Report!#REF!</definedName>
    <definedName name="line489036" localSheetId="1">[3]Report!#REF!</definedName>
    <definedName name="line489036">[3]Report!#REF!</definedName>
    <definedName name="line489042" localSheetId="2">[3]Report!#REF!</definedName>
    <definedName name="line489042" localSheetId="1">[3]Report!#REF!</definedName>
    <definedName name="line489042">[3]Report!#REF!</definedName>
    <definedName name="line489044" localSheetId="2">[3]Report!#REF!</definedName>
    <definedName name="line489044" localSheetId="1">[3]Report!#REF!</definedName>
    <definedName name="line489044">[3]Report!#REF!</definedName>
    <definedName name="line489046" localSheetId="2">[3]Report!#REF!</definedName>
    <definedName name="line489046" localSheetId="1">[3]Report!#REF!</definedName>
    <definedName name="line489046">[3]Report!#REF!</definedName>
    <definedName name="line489050" localSheetId="2">[3]Report!#REF!</definedName>
    <definedName name="line489050" localSheetId="1">[3]Report!#REF!</definedName>
    <definedName name="line489050">[3]Report!#REF!</definedName>
    <definedName name="line489052" localSheetId="2">[3]Report!#REF!</definedName>
    <definedName name="line489052" localSheetId="1">[3]Report!#REF!</definedName>
    <definedName name="line489052">[3]Report!#REF!</definedName>
    <definedName name="line489054" localSheetId="2">[3]Report!#REF!</definedName>
    <definedName name="line489054" localSheetId="1">[3]Report!#REF!</definedName>
    <definedName name="line489054">[3]Report!#REF!</definedName>
    <definedName name="line489056" localSheetId="2">[3]Report!#REF!</definedName>
    <definedName name="line489056" localSheetId="1">[3]Report!#REF!</definedName>
    <definedName name="line489056">[3]Report!#REF!</definedName>
    <definedName name="line489058" localSheetId="2">[3]Report!#REF!</definedName>
    <definedName name="line489058" localSheetId="1">[3]Report!#REF!</definedName>
    <definedName name="line489058">[3]Report!#REF!</definedName>
    <definedName name="line489060" localSheetId="2">[3]Report!#REF!</definedName>
    <definedName name="line489060" localSheetId="1">[3]Report!#REF!</definedName>
    <definedName name="line489060">[3]Report!#REF!</definedName>
    <definedName name="line489062" localSheetId="2">[3]Report!#REF!</definedName>
    <definedName name="line489062" localSheetId="1">[3]Report!#REF!</definedName>
    <definedName name="line489062">[3]Report!#REF!</definedName>
    <definedName name="line489064" localSheetId="2">[3]Report!#REF!</definedName>
    <definedName name="line489064" localSheetId="1">[3]Report!#REF!</definedName>
    <definedName name="line489064">[3]Report!#REF!</definedName>
    <definedName name="line489066" localSheetId="2">[3]Report!#REF!</definedName>
    <definedName name="line489066" localSheetId="1">[3]Report!#REF!</definedName>
    <definedName name="line489066">[3]Report!#REF!</definedName>
    <definedName name="line489068" localSheetId="2">[3]Report!#REF!</definedName>
    <definedName name="line489068" localSheetId="1">[3]Report!#REF!</definedName>
    <definedName name="line489068">[3]Report!#REF!</definedName>
    <definedName name="line489070" localSheetId="2">[3]Report!#REF!</definedName>
    <definedName name="line489070" localSheetId="1">[3]Report!#REF!</definedName>
    <definedName name="line489070">[3]Report!#REF!</definedName>
    <definedName name="line5622" localSheetId="2">[3]Report!#REF!</definedName>
    <definedName name="line5622" localSheetId="1">[3]Report!#REF!</definedName>
    <definedName name="line5622">[3]Report!#REF!</definedName>
    <definedName name="line5624" localSheetId="2">[3]Report!#REF!</definedName>
    <definedName name="line5624" localSheetId="1">[3]Report!#REF!</definedName>
    <definedName name="line5624">[3]Report!#REF!</definedName>
    <definedName name="line5626" localSheetId="2">[3]Report!#REF!</definedName>
    <definedName name="line5626" localSheetId="1">[3]Report!#REF!</definedName>
    <definedName name="line5626">[3]Report!#REF!</definedName>
    <definedName name="line5628" localSheetId="2">[3]Report!#REF!</definedName>
    <definedName name="line5628" localSheetId="1">[3]Report!#REF!</definedName>
    <definedName name="line5628">[3]Report!#REF!</definedName>
    <definedName name="line5920" localSheetId="2">[3]Report!#REF!</definedName>
    <definedName name="line5920" localSheetId="1">[3]Report!#REF!</definedName>
    <definedName name="line5920">[3]Report!#REF!</definedName>
    <definedName name="line5930" localSheetId="2">[3]Report!#REF!</definedName>
    <definedName name="line5930" localSheetId="1">[3]Report!#REF!</definedName>
    <definedName name="line5930">[3]Report!#REF!</definedName>
    <definedName name="line5950" localSheetId="2">[3]Report!#REF!</definedName>
    <definedName name="line5950" localSheetId="1">[3]Report!#REF!</definedName>
    <definedName name="line5950">[3]Report!#REF!</definedName>
    <definedName name="line5960" localSheetId="2">[3]Report!#REF!</definedName>
    <definedName name="line5960" localSheetId="1">[3]Report!#REF!</definedName>
    <definedName name="line5960">[3]Report!#REF!</definedName>
    <definedName name="line6000" localSheetId="2">[3]Report!#REF!</definedName>
    <definedName name="line6000" localSheetId="1">[3]Report!#REF!</definedName>
    <definedName name="line6000">[3]Report!#REF!</definedName>
    <definedName name="line6010" localSheetId="2">[3]Report!#REF!</definedName>
    <definedName name="line6010" localSheetId="1">[3]Report!#REF!</definedName>
    <definedName name="line6010">[3]Report!#REF!</definedName>
    <definedName name="line6030" localSheetId="2">[3]Report!#REF!</definedName>
    <definedName name="line6030" localSheetId="1">[3]Report!#REF!</definedName>
    <definedName name="line6030">[3]Report!#REF!</definedName>
    <definedName name="line6040" localSheetId="2">[3]Report!#REF!</definedName>
    <definedName name="line6040" localSheetId="1">[3]Report!#REF!</definedName>
    <definedName name="line6040">[3]Report!#REF!</definedName>
    <definedName name="line6070" localSheetId="2">[3]Report!#REF!</definedName>
    <definedName name="line6070" localSheetId="1">[3]Report!#REF!</definedName>
    <definedName name="line6070">[3]Report!#REF!</definedName>
    <definedName name="line6080" localSheetId="2">[3]Report!#REF!</definedName>
    <definedName name="line6080" localSheetId="1">[3]Report!#REF!</definedName>
    <definedName name="line6080">[3]Report!#REF!</definedName>
    <definedName name="line6090" localSheetId="2">[3]Report!#REF!</definedName>
    <definedName name="line6090" localSheetId="1">[3]Report!#REF!</definedName>
    <definedName name="line6090">[3]Report!#REF!</definedName>
    <definedName name="line6110" localSheetId="2">[3]Report!#REF!</definedName>
    <definedName name="line6110" localSheetId="1">[3]Report!#REF!</definedName>
    <definedName name="line6110">[3]Report!#REF!</definedName>
    <definedName name="line6120" localSheetId="2">[3]Report!#REF!</definedName>
    <definedName name="line6120" localSheetId="1">[3]Report!#REF!</definedName>
    <definedName name="line6120">[3]Report!#REF!</definedName>
    <definedName name="line6130" localSheetId="2">[3]Report!#REF!</definedName>
    <definedName name="line6130" localSheetId="1">[3]Report!#REF!</definedName>
    <definedName name="line6130">[3]Report!#REF!</definedName>
    <definedName name="line6140" localSheetId="2">[3]Report!#REF!</definedName>
    <definedName name="line6140" localSheetId="1">[3]Report!#REF!</definedName>
    <definedName name="line6140">[3]Report!#REF!</definedName>
    <definedName name="line6150" localSheetId="2">[3]Report!#REF!</definedName>
    <definedName name="line6150" localSheetId="1">[3]Report!#REF!</definedName>
    <definedName name="line6150">[3]Report!#REF!</definedName>
    <definedName name="line6160" localSheetId="2">[3]Report!#REF!</definedName>
    <definedName name="line6160" localSheetId="1">[3]Report!#REF!</definedName>
    <definedName name="line6160">[3]Report!#REF!</definedName>
    <definedName name="line6170" localSheetId="2">[3]Report!#REF!</definedName>
    <definedName name="line6170" localSheetId="1">[3]Report!#REF!</definedName>
    <definedName name="line6170">[3]Report!#REF!</definedName>
    <definedName name="line6180" localSheetId="2">[3]Report!#REF!</definedName>
    <definedName name="line6180" localSheetId="1">[3]Report!#REF!</definedName>
    <definedName name="line6180">[3]Report!#REF!</definedName>
    <definedName name="line6190" localSheetId="2">[3]Report!#REF!</definedName>
    <definedName name="line6190" localSheetId="1">[3]Report!#REF!</definedName>
    <definedName name="line6190">[3]Report!#REF!</definedName>
    <definedName name="line6200" localSheetId="2">[3]Report!#REF!</definedName>
    <definedName name="line6200" localSheetId="1">[3]Report!#REF!</definedName>
    <definedName name="line6200">[3]Report!#REF!</definedName>
    <definedName name="line6210" localSheetId="2">[3]Report!#REF!</definedName>
    <definedName name="line6210" localSheetId="1">[3]Report!#REF!</definedName>
    <definedName name="line6210">[3]Report!#REF!</definedName>
    <definedName name="line6250" localSheetId="2">[3]Report!#REF!</definedName>
    <definedName name="line6250" localSheetId="1">[3]Report!#REF!</definedName>
    <definedName name="line6250">[3]Report!#REF!</definedName>
    <definedName name="line6285" localSheetId="2">[3]Report!#REF!</definedName>
    <definedName name="line6285" localSheetId="1">[3]Report!#REF!</definedName>
    <definedName name="line6285">[3]Report!#REF!</definedName>
    <definedName name="line628710" localSheetId="2">[3]Report!#REF!</definedName>
    <definedName name="line628710" localSheetId="1">[3]Report!#REF!</definedName>
    <definedName name="line628710">[3]Report!#REF!</definedName>
    <definedName name="line628720" localSheetId="2">[3]Report!#REF!</definedName>
    <definedName name="line628720" localSheetId="1">[3]Report!#REF!</definedName>
    <definedName name="line628720">[3]Report!#REF!</definedName>
    <definedName name="line6296" localSheetId="2">[3]Report!#REF!</definedName>
    <definedName name="line6296" localSheetId="1">[3]Report!#REF!</definedName>
    <definedName name="line6296">[3]Report!#REF!</definedName>
    <definedName name="line6297" localSheetId="2">[3]Report!#REF!</definedName>
    <definedName name="line6297" localSheetId="1">[3]Report!#REF!</definedName>
    <definedName name="line6297">[3]Report!#REF!</definedName>
    <definedName name="line6298" localSheetId="2">[3]Report!#REF!</definedName>
    <definedName name="line6298" localSheetId="1">[3]Report!#REF!</definedName>
    <definedName name="line6298">[3]Report!#REF!</definedName>
    <definedName name="line6325" localSheetId="2">[3]Report!#REF!</definedName>
    <definedName name="line6325" localSheetId="1">[3]Report!#REF!</definedName>
    <definedName name="line6325">[3]Report!#REF!</definedName>
    <definedName name="line6326" localSheetId="2">[3]Report!#REF!</definedName>
    <definedName name="line6326" localSheetId="1">[3]Report!#REF!</definedName>
    <definedName name="line6326">[3]Report!#REF!</definedName>
    <definedName name="line6327" localSheetId="2">[3]Report!#REF!</definedName>
    <definedName name="line6327" localSheetId="1">[3]Report!#REF!</definedName>
    <definedName name="line6327">[3]Report!#REF!</definedName>
    <definedName name="line6328" localSheetId="2">[3]Report!#REF!</definedName>
    <definedName name="line6328" localSheetId="1">[3]Report!#REF!</definedName>
    <definedName name="line6328">[3]Report!#REF!</definedName>
    <definedName name="line6329" localSheetId="2">[3]Report!#REF!</definedName>
    <definedName name="line6329" localSheetId="1">[3]Report!#REF!</definedName>
    <definedName name="line6329">[3]Report!#REF!</definedName>
    <definedName name="line633712" localSheetId="2">[3]Report!#REF!</definedName>
    <definedName name="line633712" localSheetId="1">[3]Report!#REF!</definedName>
    <definedName name="line633712">[3]Report!#REF!</definedName>
    <definedName name="line633714" localSheetId="2">[3]Report!#REF!</definedName>
    <definedName name="line633714" localSheetId="1">[3]Report!#REF!</definedName>
    <definedName name="line633714">[3]Report!#REF!</definedName>
    <definedName name="line633718" localSheetId="2">[3]Report!#REF!</definedName>
    <definedName name="line633718" localSheetId="1">[3]Report!#REF!</definedName>
    <definedName name="line633718">[3]Report!#REF!</definedName>
    <definedName name="line633720" localSheetId="2">[3]Report!#REF!</definedName>
    <definedName name="line633720" localSheetId="1">[3]Report!#REF!</definedName>
    <definedName name="line633720">[3]Report!#REF!</definedName>
    <definedName name="line633728" localSheetId="2">[3]Report!#REF!</definedName>
    <definedName name="line633728" localSheetId="1">[3]Report!#REF!</definedName>
    <definedName name="line633728">[3]Report!#REF!</definedName>
    <definedName name="line633730" localSheetId="2">[3]Report!#REF!</definedName>
    <definedName name="line633730" localSheetId="1">[3]Report!#REF!</definedName>
    <definedName name="line633730">[3]Report!#REF!</definedName>
    <definedName name="line633734" localSheetId="2">[3]Report!#REF!</definedName>
    <definedName name="line633734" localSheetId="1">[3]Report!#REF!</definedName>
    <definedName name="line633734">[3]Report!#REF!</definedName>
    <definedName name="line633736" localSheetId="2">[3]Report!#REF!</definedName>
    <definedName name="line633736" localSheetId="1">[3]Report!#REF!</definedName>
    <definedName name="line633736">[3]Report!#REF!</definedName>
    <definedName name="line633742" localSheetId="2">[3]Report!#REF!</definedName>
    <definedName name="line633742" localSheetId="1">[3]Report!#REF!</definedName>
    <definedName name="line633742">[3]Report!#REF!</definedName>
    <definedName name="line633744" localSheetId="2">[3]Report!#REF!</definedName>
    <definedName name="line633744" localSheetId="1">[3]Report!#REF!</definedName>
    <definedName name="line633744">[3]Report!#REF!</definedName>
    <definedName name="line633746" localSheetId="2">[3]Report!#REF!</definedName>
    <definedName name="line633746" localSheetId="1">[3]Report!#REF!</definedName>
    <definedName name="line633746">[3]Report!#REF!</definedName>
    <definedName name="line633750" localSheetId="2">[3]Report!#REF!</definedName>
    <definedName name="line633750" localSheetId="1">[3]Report!#REF!</definedName>
    <definedName name="line633750">[3]Report!#REF!</definedName>
    <definedName name="line633752" localSheetId="2">[3]Report!#REF!</definedName>
    <definedName name="line633752" localSheetId="1">[3]Report!#REF!</definedName>
    <definedName name="line633752">[3]Report!#REF!</definedName>
    <definedName name="line633754" localSheetId="2">[3]Report!#REF!</definedName>
    <definedName name="line633754" localSheetId="1">[3]Report!#REF!</definedName>
    <definedName name="line633754">[3]Report!#REF!</definedName>
    <definedName name="line633756" localSheetId="2">[3]Report!#REF!</definedName>
    <definedName name="line633756" localSheetId="1">[3]Report!#REF!</definedName>
    <definedName name="line633756">[3]Report!#REF!</definedName>
    <definedName name="line633758" localSheetId="2">[3]Report!#REF!</definedName>
    <definedName name="line633758" localSheetId="1">[3]Report!#REF!</definedName>
    <definedName name="line633758">[3]Report!#REF!</definedName>
    <definedName name="line633760" localSheetId="2">[3]Report!#REF!</definedName>
    <definedName name="line633760" localSheetId="1">[3]Report!#REF!</definedName>
    <definedName name="line633760">[3]Report!#REF!</definedName>
    <definedName name="line633762" localSheetId="2">[3]Report!#REF!</definedName>
    <definedName name="line633762" localSheetId="1">[3]Report!#REF!</definedName>
    <definedName name="line633762">[3]Report!#REF!</definedName>
    <definedName name="line633764" localSheetId="2">[3]Report!#REF!</definedName>
    <definedName name="line633764" localSheetId="1">[3]Report!#REF!</definedName>
    <definedName name="line633764">[3]Report!#REF!</definedName>
    <definedName name="line633766" localSheetId="2">[3]Report!#REF!</definedName>
    <definedName name="line633766" localSheetId="1">[3]Report!#REF!</definedName>
    <definedName name="line633766">[3]Report!#REF!</definedName>
    <definedName name="line633768" localSheetId="2">[3]Report!#REF!</definedName>
    <definedName name="line633768" localSheetId="1">[3]Report!#REF!</definedName>
    <definedName name="line633768">[3]Report!#REF!</definedName>
    <definedName name="line633770" localSheetId="2">[3]Report!#REF!</definedName>
    <definedName name="line633770" localSheetId="1">[3]Report!#REF!</definedName>
    <definedName name="line633770">[3]Report!#REF!</definedName>
    <definedName name="line6360" localSheetId="2">[3]Report!#REF!</definedName>
    <definedName name="line6360" localSheetId="1">[3]Report!#REF!</definedName>
    <definedName name="line6360">[3]Report!#REF!</definedName>
    <definedName name="line6364" localSheetId="2">[3]Report!#REF!</definedName>
    <definedName name="line6364" localSheetId="1">[3]Report!#REF!</definedName>
    <definedName name="line6364">[3]Report!#REF!</definedName>
    <definedName name="line6365" localSheetId="2">[3]Report!#REF!</definedName>
    <definedName name="line6365" localSheetId="1">[3]Report!#REF!</definedName>
    <definedName name="line6365">[3]Report!#REF!</definedName>
    <definedName name="line6366" localSheetId="2">[3]Report!#REF!</definedName>
    <definedName name="line6366" localSheetId="1">[3]Report!#REF!</definedName>
    <definedName name="line6366">[3]Report!#REF!</definedName>
    <definedName name="line6367" localSheetId="2">[3]Report!#REF!</definedName>
    <definedName name="line6367" localSheetId="1">[3]Report!#REF!</definedName>
    <definedName name="line6367">[3]Report!#REF!</definedName>
    <definedName name="line6368" localSheetId="2">[3]Report!#REF!</definedName>
    <definedName name="line6368" localSheetId="1">[3]Report!#REF!</definedName>
    <definedName name="line6368">[3]Report!#REF!</definedName>
    <definedName name="line6369" localSheetId="2">[3]Report!#REF!</definedName>
    <definedName name="line6369" localSheetId="1">[3]Report!#REF!</definedName>
    <definedName name="line6369">[3]Report!#REF!</definedName>
    <definedName name="line6415" localSheetId="2">[3]Report!#REF!</definedName>
    <definedName name="line6415" localSheetId="1">[3]Report!#REF!</definedName>
    <definedName name="line6415">[3]Report!#REF!</definedName>
    <definedName name="line6416" localSheetId="2">[3]Report!#REF!</definedName>
    <definedName name="line6416" localSheetId="1">[3]Report!#REF!</definedName>
    <definedName name="line6416">[3]Report!#REF!</definedName>
    <definedName name="line6417" localSheetId="2">[3]Report!#REF!</definedName>
    <definedName name="line6417" localSheetId="1">[3]Report!#REF!</definedName>
    <definedName name="line6417">[3]Report!#REF!</definedName>
    <definedName name="line6418" localSheetId="2">[3]Report!#REF!</definedName>
    <definedName name="line6418" localSheetId="1">[3]Report!#REF!</definedName>
    <definedName name="line6418">[3]Report!#REF!</definedName>
    <definedName name="line6431" localSheetId="2">[3]Report!#REF!</definedName>
    <definedName name="line6431" localSheetId="1">[3]Report!#REF!</definedName>
    <definedName name="line6431">[3]Report!#REF!</definedName>
    <definedName name="line643160" localSheetId="2">[3]Report!#REF!</definedName>
    <definedName name="line643160" localSheetId="1">[3]Report!#REF!</definedName>
    <definedName name="line643160">[3]Report!#REF!</definedName>
    <definedName name="line643170" localSheetId="2">[3]Report!#REF!</definedName>
    <definedName name="line643170" localSheetId="1">[3]Report!#REF!</definedName>
    <definedName name="line643170">[3]Report!#REF!</definedName>
    <definedName name="line643180" localSheetId="2">[3]Report!#REF!</definedName>
    <definedName name="line643180" localSheetId="1">[3]Report!#REF!</definedName>
    <definedName name="line643180">[3]Report!#REF!</definedName>
    <definedName name="line6432" localSheetId="2">[3]Report!#REF!</definedName>
    <definedName name="line6432" localSheetId="1">[3]Report!#REF!</definedName>
    <definedName name="line6432">[3]Report!#REF!</definedName>
    <definedName name="line6433" localSheetId="2">[3]Report!#REF!</definedName>
    <definedName name="line6433" localSheetId="1">[3]Report!#REF!</definedName>
    <definedName name="line6433">[3]Report!#REF!</definedName>
    <definedName name="line6434" localSheetId="2">[3]Report!#REF!</definedName>
    <definedName name="line6434" localSheetId="1">[3]Report!#REF!</definedName>
    <definedName name="line6434">[3]Report!#REF!</definedName>
    <definedName name="line6435" localSheetId="2">[3]Report!#REF!</definedName>
    <definedName name="line6435" localSheetId="1">[3]Report!#REF!</definedName>
    <definedName name="line6435">[3]Report!#REF!</definedName>
    <definedName name="line6436" localSheetId="2">[3]Report!#REF!</definedName>
    <definedName name="line6436" localSheetId="1">[3]Report!#REF!</definedName>
    <definedName name="line6436">[3]Report!#REF!</definedName>
    <definedName name="line6437" localSheetId="2">[3]Report!#REF!</definedName>
    <definedName name="line6437" localSheetId="1">[3]Report!#REF!</definedName>
    <definedName name="line6437">[3]Report!#REF!</definedName>
    <definedName name="line6438" localSheetId="2">[3]Report!#REF!</definedName>
    <definedName name="line6438" localSheetId="1">[3]Report!#REF!</definedName>
    <definedName name="line6438">[3]Report!#REF!</definedName>
    <definedName name="line6439" localSheetId="2">[3]Report!#REF!</definedName>
    <definedName name="line6439" localSheetId="1">[3]Report!#REF!</definedName>
    <definedName name="line6439">[3]Report!#REF!</definedName>
    <definedName name="line64391" localSheetId="2">[3]Report!#REF!</definedName>
    <definedName name="line64391" localSheetId="1">[3]Report!#REF!</definedName>
    <definedName name="line64391">[3]Report!#REF!</definedName>
    <definedName name="line64392" localSheetId="2">[3]Report!#REF!</definedName>
    <definedName name="line64392" localSheetId="1">[3]Report!#REF!</definedName>
    <definedName name="line64392">[3]Report!#REF!</definedName>
    <definedName name="line643921" localSheetId="2">[3]Report!#REF!</definedName>
    <definedName name="line643921" localSheetId="1">[3]Report!#REF!</definedName>
    <definedName name="line643921">[3]Report!#REF!</definedName>
    <definedName name="line643922" localSheetId="2">[3]Report!#REF!</definedName>
    <definedName name="line643922" localSheetId="1">[3]Report!#REF!</definedName>
    <definedName name="line643922">[3]Report!#REF!</definedName>
    <definedName name="line64393" localSheetId="2">[3]Report!#REF!</definedName>
    <definedName name="line64393" localSheetId="1">[3]Report!#REF!</definedName>
    <definedName name="line64393">[3]Report!#REF!</definedName>
    <definedName name="line64394" localSheetId="2">[3]Report!#REF!</definedName>
    <definedName name="line64394" localSheetId="1">[3]Report!#REF!</definedName>
    <definedName name="line64394">[3]Report!#REF!</definedName>
    <definedName name="line64395" localSheetId="2">[3]Report!#REF!</definedName>
    <definedName name="line64395" localSheetId="1">[3]Report!#REF!</definedName>
    <definedName name="line64395">[3]Report!#REF!</definedName>
    <definedName name="line64396" localSheetId="2">[3]Report!#REF!</definedName>
    <definedName name="line64396" localSheetId="1">[3]Report!#REF!</definedName>
    <definedName name="line64396">[3]Report!#REF!</definedName>
    <definedName name="line64397" localSheetId="2">[3]Report!#REF!</definedName>
    <definedName name="line64397" localSheetId="1">[3]Report!#REF!</definedName>
    <definedName name="line64397">[3]Report!#REF!</definedName>
    <definedName name="line64398" localSheetId="2">[3]Report!#REF!</definedName>
    <definedName name="line64398" localSheetId="1">[3]Report!#REF!</definedName>
    <definedName name="line64398">[3]Report!#REF!</definedName>
    <definedName name="line64399" localSheetId="2">[3]Report!#REF!</definedName>
    <definedName name="line64399" localSheetId="1">[3]Report!#REF!</definedName>
    <definedName name="line64399">[3]Report!#REF!</definedName>
    <definedName name="line6450" localSheetId="2">[3]Report!#REF!</definedName>
    <definedName name="line6450" localSheetId="1">[3]Report!#REF!</definedName>
    <definedName name="line6450">[3]Report!#REF!</definedName>
    <definedName name="line6613" localSheetId="2">[3]Report!#REF!</definedName>
    <definedName name="line6613" localSheetId="1">[3]Report!#REF!</definedName>
    <definedName name="line6613">[3]Report!#REF!</definedName>
    <definedName name="line6614" localSheetId="2">[3]Report!#REF!</definedName>
    <definedName name="line6614" localSheetId="1">[3]Report!#REF!</definedName>
    <definedName name="line6614">[3]Report!#REF!</definedName>
    <definedName name="line6630" localSheetId="2">[3]Report!#REF!</definedName>
    <definedName name="line6630" localSheetId="1">[3]Report!#REF!</definedName>
    <definedName name="line6630">[3]Report!#REF!</definedName>
    <definedName name="line6825" localSheetId="2">[3]Report!#REF!</definedName>
    <definedName name="line6825" localSheetId="1">[3]Report!#REF!</definedName>
    <definedName name="line6825">[3]Report!#REF!</definedName>
    <definedName name="line6841" localSheetId="2">[3]Report!#REF!</definedName>
    <definedName name="line6841" localSheetId="1">[3]Report!#REF!</definedName>
    <definedName name="line6841">[3]Report!#REF!</definedName>
    <definedName name="line6842" localSheetId="2">[3]Report!#REF!</definedName>
    <definedName name="line6842" localSheetId="1">[3]Report!#REF!</definedName>
    <definedName name="line6842">[3]Report!#REF!</definedName>
    <definedName name="line6852" localSheetId="2">[3]Report!#REF!</definedName>
    <definedName name="line6852" localSheetId="1">[3]Report!#REF!</definedName>
    <definedName name="line6852">[3]Report!#REF!</definedName>
    <definedName name="line6854" localSheetId="2">[3]Report!#REF!</definedName>
    <definedName name="line6854" localSheetId="1">[3]Report!#REF!</definedName>
    <definedName name="line6854">[3]Report!#REF!</definedName>
    <definedName name="line685510" localSheetId="2">[3]Report!#REF!</definedName>
    <definedName name="line685510" localSheetId="1">[3]Report!#REF!</definedName>
    <definedName name="line685510">[3]Report!#REF!</definedName>
    <definedName name="line685520" localSheetId="2">[3]Report!#REF!</definedName>
    <definedName name="line685520" localSheetId="1">[3]Report!#REF!</definedName>
    <definedName name="line685520">[3]Report!#REF!</definedName>
    <definedName name="line685530" localSheetId="2">[3]Report!#REF!</definedName>
    <definedName name="line685530" localSheetId="1">[3]Report!#REF!</definedName>
    <definedName name="line685530">[3]Report!#REF!</definedName>
    <definedName name="line685540" localSheetId="2">[3]Report!#REF!</definedName>
    <definedName name="line685540" localSheetId="1">[3]Report!#REF!</definedName>
    <definedName name="line685540">[3]Report!#REF!</definedName>
    <definedName name="line685560" localSheetId="2">[3]Report!#REF!</definedName>
    <definedName name="line685560" localSheetId="1">[3]Report!#REF!</definedName>
    <definedName name="line685560">[3]Report!#REF!</definedName>
    <definedName name="line689605" localSheetId="2">[3]Report!#REF!</definedName>
    <definedName name="line689605" localSheetId="1">[3]Report!#REF!</definedName>
    <definedName name="line689605">[3]Report!#REF!</definedName>
    <definedName name="line689607" localSheetId="2">[3]Report!#REF!</definedName>
    <definedName name="line689607" localSheetId="1">[3]Report!#REF!</definedName>
    <definedName name="line689607">[3]Report!#REF!</definedName>
    <definedName name="line689613" localSheetId="2">[3]Report!#REF!</definedName>
    <definedName name="line689613" localSheetId="1">[3]Report!#REF!</definedName>
    <definedName name="line689613">[3]Report!#REF!</definedName>
    <definedName name="line689615" localSheetId="2">[3]Report!#REF!</definedName>
    <definedName name="line689615" localSheetId="1">[3]Report!#REF!</definedName>
    <definedName name="line689615">[3]Report!#REF!</definedName>
    <definedName name="line689617" localSheetId="2">[3]Report!#REF!</definedName>
    <definedName name="line689617" localSheetId="1">[3]Report!#REF!</definedName>
    <definedName name="line689617">[3]Report!#REF!</definedName>
    <definedName name="line689623" localSheetId="2">[3]Report!#REF!</definedName>
    <definedName name="line689623" localSheetId="1">[3]Report!#REF!</definedName>
    <definedName name="line689623">[3]Report!#REF!</definedName>
    <definedName name="line689624" localSheetId="2">[3]Report!#REF!</definedName>
    <definedName name="line689624" localSheetId="1">[3]Report!#REF!</definedName>
    <definedName name="line689624">[3]Report!#REF!</definedName>
    <definedName name="line689625" localSheetId="2">[3]Report!#REF!</definedName>
    <definedName name="line689625" localSheetId="1">[3]Report!#REF!</definedName>
    <definedName name="line689625">[3]Report!#REF!</definedName>
    <definedName name="line689627" localSheetId="2">[3]Report!#REF!</definedName>
    <definedName name="line689627" localSheetId="1">[3]Report!#REF!</definedName>
    <definedName name="line689627">[3]Report!#REF!</definedName>
    <definedName name="line689635" localSheetId="2">[3]Report!#REF!</definedName>
    <definedName name="line689635" localSheetId="1">[3]Report!#REF!</definedName>
    <definedName name="line689635">[3]Report!#REF!</definedName>
    <definedName name="line689637" localSheetId="2">[3]Report!#REF!</definedName>
    <definedName name="line689637" localSheetId="1">[3]Report!#REF!</definedName>
    <definedName name="line689637">[3]Report!#REF!</definedName>
    <definedName name="line689641" localSheetId="2">[3]Report!#REF!</definedName>
    <definedName name="line689641" localSheetId="1">[3]Report!#REF!</definedName>
    <definedName name="line689641">[3]Report!#REF!</definedName>
    <definedName name="line689645" localSheetId="2">[3]Report!#REF!</definedName>
    <definedName name="line689645" localSheetId="1">[3]Report!#REF!</definedName>
    <definedName name="line689645">[3]Report!#REF!</definedName>
    <definedName name="line689646" localSheetId="2">[3]Report!#REF!</definedName>
    <definedName name="line689646" localSheetId="1">[3]Report!#REF!</definedName>
    <definedName name="line689646">[3]Report!#REF!</definedName>
    <definedName name="line689647" localSheetId="2">[3]Report!#REF!</definedName>
    <definedName name="line689647" localSheetId="1">[3]Report!#REF!</definedName>
    <definedName name="line689647">[3]Report!#REF!</definedName>
    <definedName name="line689648" localSheetId="2">[3]Report!#REF!</definedName>
    <definedName name="line689648" localSheetId="1">[3]Report!#REF!</definedName>
    <definedName name="line689648">[3]Report!#REF!</definedName>
    <definedName name="line689649" localSheetId="2">[3]Report!#REF!</definedName>
    <definedName name="line689649" localSheetId="1">[3]Report!#REF!</definedName>
    <definedName name="line689649">[3]Report!#REF!</definedName>
    <definedName name="line689655" localSheetId="2">[3]Report!#REF!</definedName>
    <definedName name="line689655" localSheetId="1">[3]Report!#REF!</definedName>
    <definedName name="line689655">[3]Report!#REF!</definedName>
    <definedName name="line689657" localSheetId="2">[3]Report!#REF!</definedName>
    <definedName name="line689657" localSheetId="1">[3]Report!#REF!</definedName>
    <definedName name="line689657">[3]Report!#REF!</definedName>
    <definedName name="line689690" localSheetId="2">[3]Report!#REF!</definedName>
    <definedName name="line689690" localSheetId="1">[3]Report!#REF!</definedName>
    <definedName name="line689690">[3]Report!#REF!</definedName>
    <definedName name="line7724" localSheetId="2">[3]Report!#REF!</definedName>
    <definedName name="line7724" localSheetId="1">[3]Report!#REF!</definedName>
    <definedName name="line7724">[3]Report!#REF!</definedName>
    <definedName name="line772420" localSheetId="2">[3]Report!#REF!</definedName>
    <definedName name="line772420" localSheetId="1">[3]Report!#REF!</definedName>
    <definedName name="line772420">[3]Report!#REF!</definedName>
    <definedName name="line772440" localSheetId="2">[3]Report!#REF!</definedName>
    <definedName name="line772440" localSheetId="1">[3]Report!#REF!</definedName>
    <definedName name="line772440">[3]Report!#REF!</definedName>
    <definedName name="line7726" localSheetId="2">[3]Report!#REF!</definedName>
    <definedName name="line7726" localSheetId="1">[3]Report!#REF!</definedName>
    <definedName name="line7726">[3]Report!#REF!</definedName>
    <definedName name="line772750" localSheetId="2">[3]Report!#REF!</definedName>
    <definedName name="line772750" localSheetId="1">[3]Report!#REF!</definedName>
    <definedName name="line772750">[3]Report!#REF!</definedName>
    <definedName name="line772760" localSheetId="2">[3]Report!#REF!</definedName>
    <definedName name="line772760" localSheetId="1">[3]Report!#REF!</definedName>
    <definedName name="line772760">[3]Report!#REF!</definedName>
    <definedName name="line772770" localSheetId="2">[3]Report!#REF!</definedName>
    <definedName name="line772770" localSheetId="1">[3]Report!#REF!</definedName>
    <definedName name="line772770">[3]Report!#REF!</definedName>
    <definedName name="line772780" localSheetId="2">[3]Report!#REF!</definedName>
    <definedName name="line772780" localSheetId="1">[3]Report!#REF!</definedName>
    <definedName name="line772780">[3]Report!#REF!</definedName>
    <definedName name="line7760" localSheetId="2">[3]Report!#REF!</definedName>
    <definedName name="line7760" localSheetId="1">[3]Report!#REF!</definedName>
    <definedName name="line7760">[3]Report!#REF!</definedName>
    <definedName name="line7761" localSheetId="2">[3]Report!#REF!</definedName>
    <definedName name="line7761" localSheetId="1">[3]Report!#REF!</definedName>
    <definedName name="line7761">[3]Report!#REF!</definedName>
    <definedName name="line7762" localSheetId="2">[3]Report!#REF!</definedName>
    <definedName name="line7762" localSheetId="1">[3]Report!#REF!</definedName>
    <definedName name="line7762">[3]Report!#REF!</definedName>
    <definedName name="line7763" localSheetId="2">[3]Report!#REF!</definedName>
    <definedName name="line7763" localSheetId="1">[3]Report!#REF!</definedName>
    <definedName name="line7763">[3]Report!#REF!</definedName>
    <definedName name="line7764" localSheetId="2">[3]Report!#REF!</definedName>
    <definedName name="line7764" localSheetId="1">[3]Report!#REF!</definedName>
    <definedName name="line7764">[3]Report!#REF!</definedName>
    <definedName name="line7765" localSheetId="2">[3]Report!#REF!</definedName>
    <definedName name="line7765" localSheetId="1">[3]Report!#REF!</definedName>
    <definedName name="line7765">[3]Report!#REF!</definedName>
    <definedName name="line7766" localSheetId="2">[3]Report!#REF!</definedName>
    <definedName name="line7766" localSheetId="1">[3]Report!#REF!</definedName>
    <definedName name="line7766">[3]Report!#REF!</definedName>
    <definedName name="line7767" localSheetId="2">[3]Report!#REF!</definedName>
    <definedName name="line7767" localSheetId="1">[3]Report!#REF!</definedName>
    <definedName name="line7767">[3]Report!#REF!</definedName>
    <definedName name="line7768" localSheetId="2">[3]Report!#REF!</definedName>
    <definedName name="line7768" localSheetId="1">[3]Report!#REF!</definedName>
    <definedName name="line7768">[3]Report!#REF!</definedName>
    <definedName name="line7770" localSheetId="2">[3]Report!#REF!</definedName>
    <definedName name="line7770" localSheetId="1">[3]Report!#REF!</definedName>
    <definedName name="line7770">[3]Report!#REF!</definedName>
    <definedName name="line8401" localSheetId="2">[3]Report!#REF!</definedName>
    <definedName name="line8401" localSheetId="1">[3]Report!#REF!</definedName>
    <definedName name="line8401">[3]Report!#REF!</definedName>
    <definedName name="line8405" localSheetId="2">[3]Report!#REF!</definedName>
    <definedName name="line8405" localSheetId="1">[3]Report!#REF!</definedName>
    <definedName name="line8405">[3]Report!#REF!</definedName>
    <definedName name="line8408" localSheetId="2">[3]Report!#REF!</definedName>
    <definedName name="line8408" localSheetId="1">[3]Report!#REF!</definedName>
    <definedName name="line8408">[3]Report!#REF!</definedName>
    <definedName name="line8412" localSheetId="2">[3]Report!#REF!</definedName>
    <definedName name="line8412" localSheetId="1">[3]Report!#REF!</definedName>
    <definedName name="line8412">[3]Report!#REF!</definedName>
    <definedName name="line8414" localSheetId="2">[3]Report!#REF!</definedName>
    <definedName name="line8414" localSheetId="1">[3]Report!#REF!</definedName>
    <definedName name="line8414">[3]Report!#REF!</definedName>
    <definedName name="line8419" localSheetId="2">[3]Report!#REF!</definedName>
    <definedName name="line8419" localSheetId="1">[3]Report!#REF!</definedName>
    <definedName name="line8419">[3]Report!#REF!</definedName>
    <definedName name="line8420" localSheetId="2">[3]Report!#REF!</definedName>
    <definedName name="line8420" localSheetId="1">[3]Report!#REF!</definedName>
    <definedName name="line8420">[3]Report!#REF!</definedName>
    <definedName name="line8430" localSheetId="2">[3]Report!#REF!</definedName>
    <definedName name="line8430" localSheetId="1">[3]Report!#REF!</definedName>
    <definedName name="line8430">[3]Report!#REF!</definedName>
    <definedName name="line8431" localSheetId="2">[3]Report!#REF!</definedName>
    <definedName name="line8431" localSheetId="1">[3]Report!#REF!</definedName>
    <definedName name="line8431">[3]Report!#REF!</definedName>
    <definedName name="line8433" localSheetId="2">[3]Report!#REF!</definedName>
    <definedName name="line8433" localSheetId="1">[3]Report!#REF!</definedName>
    <definedName name="line8433">[3]Report!#REF!</definedName>
    <definedName name="line8464" localSheetId="2">[3]Report!#REF!</definedName>
    <definedName name="line8464" localSheetId="1">[3]Report!#REF!</definedName>
    <definedName name="line8464">[3]Report!#REF!</definedName>
    <definedName name="line8466" localSheetId="2">[3]Report!#REF!</definedName>
    <definedName name="line8466" localSheetId="1">[3]Report!#REF!</definedName>
    <definedName name="line8466">[3]Report!#REF!</definedName>
    <definedName name="line8472" localSheetId="2">[3]Report!#REF!</definedName>
    <definedName name="line8472" localSheetId="1">[3]Report!#REF!</definedName>
    <definedName name="line8472">[3]Report!#REF!</definedName>
    <definedName name="line9186" localSheetId="2">[3]Report!#REF!</definedName>
    <definedName name="line9186" localSheetId="1">[3]Report!#REF!</definedName>
    <definedName name="line9186">[3]Report!#REF!</definedName>
    <definedName name="line9215" localSheetId="2">[3]Report!#REF!</definedName>
    <definedName name="line9215" localSheetId="1">[3]Report!#REF!</definedName>
    <definedName name="line9215">[3]Report!#REF!</definedName>
    <definedName name="line922470" localSheetId="2">[3]Report!#REF!</definedName>
    <definedName name="line922470" localSheetId="1">[3]Report!#REF!</definedName>
    <definedName name="line922470">[3]Report!#REF!</definedName>
    <definedName name="line922471" localSheetId="2">[3]Report!#REF!</definedName>
    <definedName name="line922471" localSheetId="1">[3]Report!#REF!</definedName>
    <definedName name="line922471">[3]Report!#REF!</definedName>
    <definedName name="line922710" localSheetId="2">[3]Report!#REF!</definedName>
    <definedName name="line922710" localSheetId="1">[3]Report!#REF!</definedName>
    <definedName name="line922710">[3]Report!#REF!</definedName>
    <definedName name="line922750" localSheetId="2">[3]Report!#REF!</definedName>
    <definedName name="line922750" localSheetId="1">[3]Report!#REF!</definedName>
    <definedName name="line922750">[3]Report!#REF!</definedName>
    <definedName name="line922760" localSheetId="2">[3]Report!#REF!</definedName>
    <definedName name="line922760" localSheetId="1">[3]Report!#REF!</definedName>
    <definedName name="line922760">[3]Report!#REF!</definedName>
    <definedName name="line922780" localSheetId="2">[3]Report!#REF!</definedName>
    <definedName name="line922780" localSheetId="1">[3]Report!#REF!</definedName>
    <definedName name="line922780">[3]Report!#REF!</definedName>
    <definedName name="line922785" localSheetId="2">[3]Report!#REF!</definedName>
    <definedName name="line922785" localSheetId="1">[3]Report!#REF!</definedName>
    <definedName name="line922785">[3]Report!#REF!</definedName>
    <definedName name="line9470" localSheetId="2">[3]Report!#REF!</definedName>
    <definedName name="line9470" localSheetId="1">[3]Report!#REF!</definedName>
    <definedName name="line9470">[3]Report!#REF!</definedName>
    <definedName name="line9480" localSheetId="2">[3]Report!#REF!</definedName>
    <definedName name="line9480" localSheetId="1">[3]Report!#REF!</definedName>
    <definedName name="line9480">[3]Report!#REF!</definedName>
    <definedName name="line994710" localSheetId="2">[3]Report!#REF!</definedName>
    <definedName name="line994710" localSheetId="1">[3]Report!#REF!</definedName>
    <definedName name="line994710">[3]Report!#REF!</definedName>
    <definedName name="line994720" localSheetId="2">[3]Report!#REF!</definedName>
    <definedName name="line994720" localSheetId="1">[3]Report!#REF!</definedName>
    <definedName name="line994720">[3]Report!#REF!</definedName>
    <definedName name="line995204" localSheetId="2">[3]Report!#REF!</definedName>
    <definedName name="line995204" localSheetId="1">[3]Report!#REF!</definedName>
    <definedName name="line995204">[3]Report!#REF!</definedName>
    <definedName name="line995208" localSheetId="2">[3]Report!#REF!</definedName>
    <definedName name="line995208" localSheetId="1">[3]Report!#REF!</definedName>
    <definedName name="line995208">[3]Report!#REF!</definedName>
    <definedName name="line995212" localSheetId="2">[3]Report!#REF!</definedName>
    <definedName name="line995212" localSheetId="1">[3]Report!#REF!</definedName>
    <definedName name="line995212">[3]Report!#REF!</definedName>
    <definedName name="line995220" localSheetId="2">[3]Report!#REF!</definedName>
    <definedName name="line995220" localSheetId="1">[3]Report!#REF!</definedName>
    <definedName name="line995220">[3]Report!#REF!</definedName>
    <definedName name="line995224" localSheetId="2">[3]Report!#REF!</definedName>
    <definedName name="line995224" localSheetId="1">[3]Report!#REF!</definedName>
    <definedName name="line995224">[3]Report!#REF!</definedName>
    <definedName name="line995226" localSheetId="2">[3]Report!#REF!</definedName>
    <definedName name="line995226" localSheetId="1">[3]Report!#REF!</definedName>
    <definedName name="line995226">[3]Report!#REF!</definedName>
    <definedName name="line9990" localSheetId="2">[3]Report!#REF!</definedName>
    <definedName name="line9990" localSheetId="1">[3]Report!#REF!</definedName>
    <definedName name="line9990">[3]Report!#REF!</definedName>
    <definedName name="line9996" localSheetId="2">[3]Report!#REF!</definedName>
    <definedName name="line9996" localSheetId="1">[3]Report!#REF!</definedName>
    <definedName name="line9996">[3]Report!#REF!</definedName>
    <definedName name="line9997" localSheetId="2">[3]Report!#REF!</definedName>
    <definedName name="line9997" localSheetId="1">[3]Report!#REF!</definedName>
    <definedName name="line9997">[3]Report!#REF!</definedName>
    <definedName name="line9998" localSheetId="2">[3]Report!#REF!</definedName>
    <definedName name="line9998" localSheetId="1">[3]Report!#REF!</definedName>
    <definedName name="line9998">[3]Report!#REF!</definedName>
    <definedName name="measure_type" localSheetId="2">#REF!</definedName>
    <definedName name="measure_type" localSheetId="1">#REF!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3" hidden="1">{"Budget Summary",#N/A,FALSE,"Sheet1";"Calendarization",#N/A,FALSE,"Sheet1";"Starting Personnel",#N/A,FALSE,"Sheet1"}</definedName>
    <definedName name="Overviews" localSheetId="2" hidden="1">{"Budget Summary",#N/A,FALSE,"Sheet1";"Calendarization",#N/A,FALSE,"Sheet1";"Starting Personnel",#N/A,FALSE,"Sheet1"}</definedName>
    <definedName name="Overviews" localSheetId="1" hidden="1">{"Budget Summary",#N/A,FALSE,"Sheet1";"Calendarization",#N/A,FALSE,"Sheet1";"Starting Personnel",#N/A,FALSE,"Sheet1"}</definedName>
    <definedName name="Overviews" hidden="1">{"Budget Summary",#N/A,FALSE,"Sheet1";"Calendarization",#N/A,FALSE,"Sheet1";"Starting Personnel",#N/A,FALSE,"Sheet1"}</definedName>
    <definedName name="PageTitle" localSheetId="2">#REF!</definedName>
    <definedName name="PageTitle" localSheetId="1">#REF!</definedName>
    <definedName name="PageTitle">#REF!</definedName>
    <definedName name="_xlnm.Print_Area" localSheetId="3">'Bal Sheet'!$A$1:$E$70</definedName>
    <definedName name="PrintReport" localSheetId="3">'Bal Sheet'!PrintReport</definedName>
    <definedName name="PrintReport" localSheetId="2">'Historical smry KPIs'!PrintReport</definedName>
    <definedName name="PrintReport" localSheetId="1">'Historical smry P&amp;L'!PrintReport</definedName>
    <definedName name="PrintReport">[0]!PrintReport</definedName>
    <definedName name="prior_year" localSheetId="2">#REF!</definedName>
    <definedName name="prior_year" localSheetId="1">#REF!</definedName>
    <definedName name="prior_year">#REF!</definedName>
    <definedName name="prior_year_3" localSheetId="2">#REF!</definedName>
    <definedName name="prior_year_3" localSheetId="1">#REF!</definedName>
    <definedName name="prior_year_3">#REF!</definedName>
    <definedName name="PriorYear">[2]Values!$B$23</definedName>
    <definedName name="qw" localSheetId="2">#REF!</definedName>
    <definedName name="qw" localSheetId="1">#REF!</definedName>
    <definedName name="qw">#REF!</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1"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2">#REF!</definedName>
    <definedName name="report_type" localSheetId="1">#REF!</definedName>
    <definedName name="report_type">#REF!</definedName>
    <definedName name="Revenue__SIOs_and_ARPUs___TELG" localSheetId="2">#REF!</definedName>
    <definedName name="Revenue__SIOs_and_ARPUs___TELG" localSheetId="1">#REF!</definedName>
    <definedName name="Revenue__SIOs_and_ARPUs___TELG">#REF!</definedName>
    <definedName name="RowType" localSheetId="2">#REF!</definedName>
    <definedName name="RowType" localSheetId="1">#REF!</definedName>
    <definedName name="RowType">#REF!</definedName>
    <definedName name="rrrrrrr" localSheetId="3" hidden="1">{"Budget Summary",#N/A,FALSE,"Sheet1";"Calendarization",#N/A,FALSE,"Sheet1";"Starting Personnel",#N/A,FALSE,"Sheet1"}</definedName>
    <definedName name="rrrrrrr" localSheetId="2" hidden="1">{"Budget Summary",#N/A,FALSE,"Sheet1";"Calendarization",#N/A,FALSE,"Sheet1";"Starting Personnel",#N/A,FALSE,"Sheet1"}</definedName>
    <definedName name="rrrrrrr" localSheetId="1" hidden="1">{"Budget Summary",#N/A,FALSE,"Sheet1";"Calendarization",#N/A,FALSE,"Sheet1";"Starting Personnel",#N/A,FALSE,"Sheet1"}</definedName>
    <definedName name="rrrrrrr" hidden="1">{"Budget Summary",#N/A,FALSE,"Sheet1";"Calendarization",#N/A,FALSE,"Sheet1";"Starting Personnel",#N/A,FALSE,"Sheet1"}</definedName>
    <definedName name="source" localSheetId="2">#REF!</definedName>
    <definedName name="source" localSheetId="1">#REF!</definedName>
    <definedName name="source">#REF!</definedName>
    <definedName name="tblFindExport" localSheetId="2">#REF!</definedName>
    <definedName name="tblFindExport" localSheetId="1">#REF!</definedName>
    <definedName name="tblFindExport">#REF!</definedName>
    <definedName name="test" localSheetId="3" hidden="1">{"Budget Summary",#N/A,FALSE,"Sheet1";"Calendarization",#N/A,FALSE,"Sheet1";"Starting Personnel",#N/A,FALSE,"Sheet1"}</definedName>
    <definedName name="test" localSheetId="2" hidden="1">{"Budget Summary",#N/A,FALSE,"Sheet1";"Calendarization",#N/A,FALSE,"Sheet1";"Starting Personnel",#N/A,FALSE,"Sheet1"}</definedName>
    <definedName name="test" localSheetId="1" hidden="1">{"Budget Summary",#N/A,FALSE,"Sheet1";"Calendarization",#N/A,FALSE,"Sheet1";"Starting Personnel",#N/A,FALSE,"Sheet1"}</definedName>
    <definedName name="test"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1" hidden="1">{"Budget Summary",#N/A,FALSE,"Sheet1";"Calendarization",#N/A,FALSE,"Sheet1";"Starting Personnel",#N/A,FALSE,"Sheet1"}</definedName>
    <definedName name="test342" hidden="1">{"Budget Summary",#N/A,FALSE,"Sheet1";"Calendarization",#N/A,FALSE,"Sheet1";"Starting Personnel",#N/A,FALSE,"Sheet1"}</definedName>
    <definedName name="vc" localSheetId="3" hidden="1">{"Budget Summary",#N/A,FALSE,"Sheet1";"Calendarization",#N/A,FALSE,"Sheet1";"Starting Personnel",#N/A,FALSE,"Sheet1"}</definedName>
    <definedName name="vc" localSheetId="2" hidden="1">{"Budget Summary",#N/A,FALSE,"Sheet1";"Calendarization",#N/A,FALSE,"Sheet1";"Starting Personnel",#N/A,FALSE,"Sheet1"}</definedName>
    <definedName name="vc" localSheetId="1" hidden="1">{"Budget Summary",#N/A,FALSE,"Sheet1";"Calendarization",#N/A,FALSE,"Sheet1";"Starting Personnel",#N/A,FALSE,"Sheet1"}</definedName>
    <definedName name="vc" hidden="1">{"Budget Summary",#N/A,FALSE,"Sheet1";"Calendarization",#N/A,FALSE,"Sheet1";"Starting Personnel",#N/A,FALSE,"Sheet1"}</definedName>
    <definedName name="we" localSheetId="2">#REF!</definedName>
    <definedName name="we" localSheetId="1">#REF!</definedName>
    <definedName name="we">#REF!</definedName>
    <definedName name="wrn" localSheetId="3" hidden="1">{#N/A,#N/A,TRUE,"CIO Monthly Report ";#N/A,#N/A,TRUE,"Table of Contents";#N/A,#N/A,TRUE,"Comment on CIO Activities";#N/A,#N/A,TRUE,"Financial &amp; Credit Performance";#N/A,#N/A,TRUE,"Facilities Access";#N/A,#N/A,TRUE,"Interconnect Capacity"}</definedName>
    <definedName name="wrn" localSheetId="2" hidden="1">{#N/A,#N/A,TRUE,"CIO Monthly Report ";#N/A,#N/A,TRUE,"Table of Contents";#N/A,#N/A,TRUE,"Comment on CIO Activities";#N/A,#N/A,TRUE,"Financial &amp; Credit Performance";#N/A,#N/A,TRUE,"Facilities Access";#N/A,#N/A,TRUE,"Interconnect Capacity"}</definedName>
    <definedName name="wrn" localSheetId="1"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3" hidden="1">{"Budget Summary",#N/A,FALSE,"Sheet1";"Calendarization",#N/A,FALSE,"Sheet1";"Starting Personnel",#N/A,FALSE,"Sheet1"}</definedName>
    <definedName name="wrn.90._.Plan." localSheetId="2" hidden="1">{"Budget Summary",#N/A,FALSE,"Sheet1";"Calendarization",#N/A,FALSE,"Sheet1";"Starting Personnel",#N/A,FALSE,"Sheet1"}</definedName>
    <definedName name="wrn.90._.Plan." localSheetId="1" hidden="1">{"Budget Summary",#N/A,FALSE,"Sheet1";"Calendarization",#N/A,FALSE,"Sheet1";"Starting Personnel",#N/A,FALSE,"Sheet1"}</definedName>
    <definedName name="wrn.90._.Plan."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1" hidden="1">{"Budget Summary",#N/A,FALSE,"Sheet1";"Calendarization",#N/A,FALSE,"Sheet1";"Starting Personnel",#N/A,FALSE,"Sheet1"}</definedName>
    <definedName name="wrn.95._.Plan."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1"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1"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3" hidden="1">{"Budget Summary",#N/A,FALSE,"Sheet1";"Calendarization",#N/A,FALSE,"Sheet1";"Starting Personnel",#N/A,FALSE,"Sheet1"}</definedName>
    <definedName name="ww" localSheetId="2" hidden="1">{"Budget Summary",#N/A,FALSE,"Sheet1";"Calendarization",#N/A,FALSE,"Sheet1";"Starting Personnel",#N/A,FALSE,"Sheet1"}</definedName>
    <definedName name="ww" localSheetId="1" hidden="1">{"Budget Summary",#N/A,FALSE,"Sheet1";"Calendarization",#N/A,FALSE,"Sheet1";"Starting Personnel",#N/A,FALSE,"Sheet1"}</definedName>
    <definedName name="ww"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1" hidden="1">{"Budget Summary",#N/A,FALSE,"Sheet1";"Calendarization",#N/A,FALSE,"Sheet1";"Starting Personnel",#N/A,FALSE,"Sheet1"}</definedName>
    <definedName name="wwwwwwwwww" hidden="1">{"Budget Summary",#N/A,FALSE,"Sheet1";"Calendarization",#N/A,FALSE,"Sheet1";"Starting Personnel",#N/A,FALSE,"Sheet1"}</definedName>
    <definedName name="xdx" localSheetId="3" hidden="1">{"Budget Summary",#N/A,FALSE,"Sheet1";"Calendarization",#N/A,FALSE,"Sheet1";"Starting Personnel",#N/A,FALSE,"Sheet1"}</definedName>
    <definedName name="xdx" localSheetId="2" hidden="1">{"Budget Summary",#N/A,FALSE,"Sheet1";"Calendarization",#N/A,FALSE,"Sheet1";"Starting Personnel",#N/A,FALSE,"Sheet1"}</definedName>
    <definedName name="xdx" localSheetId="1" hidden="1">{"Budget Summary",#N/A,FALSE,"Sheet1";"Calendarization",#N/A,FALSE,"Sheet1";"Starting Personnel",#N/A,FALSE,"Sheet1"}</definedName>
    <definedName name="xdx" hidden="1">{"Budget Summary",#N/A,FALSE,"Sheet1";"Calendarization",#N/A,FALSE,"Sheet1";"Starting Personnel",#N/A,FALSE,"Sheet1"}</definedName>
    <definedName name="XXvc" localSheetId="3" hidden="1">{"Budget Summary",#N/A,FALSE,"Sheet1";"Calendarization",#N/A,FALSE,"Sheet1";"Starting Personnel",#N/A,FALSE,"Sheet1"}</definedName>
    <definedName name="XXvc" localSheetId="2" hidden="1">{"Budget Summary",#N/A,FALSE,"Sheet1";"Calendarization",#N/A,FALSE,"Sheet1";"Starting Personnel",#N/A,FALSE,"Sheet1"}</definedName>
    <definedName name="XXvc" localSheetId="1" hidden="1">{"Budget Summary",#N/A,FALSE,"Sheet1";"Calendarization",#N/A,FALSE,"Sheet1";"Starting Personnel",#N/A,FALSE,"Sheet1"}</definedName>
    <definedName name="XXvc"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1" hidden="1">{"Budget Summary",#N/A,FALSE,"Sheet1";"Calendarization",#N/A,FALSE,"Sheet1";"Starting Personnel",#N/A,FALSE,"Sheet1"}</definedName>
    <definedName name="XXwwwwwwwwww" hidden="1">{"Budget Summary",#N/A,FALSE,"Sheet1";"Calendarization",#N/A,FALSE,"Sheet1";"Starting Personnel",#N/A,FALSE,"Sheet1"}</definedName>
    <definedName name="xxx" localSheetId="3" hidden="1">{"Budget Summary",#N/A,FALSE,"Sheet1";"Calendarization",#N/A,FALSE,"Sheet1";"Starting Personnel",#N/A,FALSE,"Sheet1"}</definedName>
    <definedName name="xxx" localSheetId="2" hidden="1">{"Budget Summary",#N/A,FALSE,"Sheet1";"Calendarization",#N/A,FALSE,"Sheet1";"Starting Personnel",#N/A,FALSE,"Sheet1"}</definedName>
    <definedName name="xxx" localSheetId="1" hidden="1">{"Budget Summary",#N/A,FALSE,"Sheet1";"Calendarization",#N/A,FALSE,"Sheet1";"Starting Personnel",#N/A,FALSE,"Sheet1"}</definedName>
    <definedName name="xxx"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1" hidden="1">{"Budget Summary",#N/A,FALSE,"Sheet1";"Calendarization",#N/A,FALSE,"Sheet1";"Starting Personnel",#N/A,FALSE,"Sheet1"}</definedName>
    <definedName name="XXXOverviews"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1" hidden="1">{"Budget Summary",#N/A,FALSE,"Sheet1";"Calendarization",#N/A,FALSE,"Sheet1";"Starting Personnel",#N/A,FALSE,"Sheet1"}</definedName>
    <definedName name="XXXtest"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1"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1" hidden="1">{"Budget Summary",#N/A,FALSE,"Sheet1";"Calendarization",#N/A,FALSE,"Sheet1";"Starting Personnel",#N/A,FALSE,"Sheet1"}</definedName>
    <definedName name="XXXwrn.95._.PLan"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1"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2">#REF!</definedName>
    <definedName name="YTD_measure_type" localSheetId="1">#REF!</definedName>
    <definedName name="YTD_measure_typ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4" l="1"/>
  <c r="B7" i="4"/>
  <c r="A5" i="4" l="1"/>
  <c r="B5" i="3"/>
  <c r="C4" i="1" l="1"/>
  <c r="C2" i="1" l="1"/>
  <c r="A47" i="4"/>
  <c r="A22" i="4"/>
  <c r="A19" i="4"/>
  <c r="C5" i="3" l="1"/>
  <c r="D5" i="3"/>
  <c r="C6" i="3"/>
  <c r="D6" i="3"/>
  <c r="A36" i="4" l="1"/>
  <c r="A34" i="4"/>
  <c r="A9" i="4"/>
  <c r="G7" i="4"/>
  <c r="F7" i="4"/>
  <c r="E7" i="4"/>
  <c r="D7" i="4"/>
  <c r="C7" i="4"/>
  <c r="G5" i="4"/>
  <c r="F5" i="4"/>
  <c r="E5" i="4"/>
  <c r="D5" i="4"/>
  <c r="C5" i="4"/>
  <c r="B71" i="3"/>
  <c r="B70" i="3"/>
  <c r="B69" i="3"/>
  <c r="B68" i="3"/>
  <c r="B67" i="3"/>
  <c r="B66" i="3"/>
  <c r="B65" i="3"/>
  <c r="B64" i="3"/>
  <c r="B63" i="3"/>
  <c r="B62" i="3"/>
  <c r="B61" i="3"/>
  <c r="B60" i="3"/>
  <c r="B59" i="3"/>
  <c r="B58" i="3"/>
  <c r="B56" i="3"/>
  <c r="B54" i="3"/>
  <c r="B52" i="3"/>
  <c r="B50" i="3"/>
  <c r="B49" i="3"/>
  <c r="B48" i="3"/>
  <c r="B47" i="3"/>
  <c r="B46" i="3"/>
  <c r="B45" i="3"/>
  <c r="B44" i="3"/>
  <c r="B43" i="3"/>
  <c r="B42" i="3"/>
  <c r="B41" i="3"/>
  <c r="B40" i="3"/>
  <c r="B39" i="3"/>
  <c r="B38" i="3"/>
  <c r="B37" i="3"/>
  <c r="B36" i="3"/>
  <c r="B35" i="3"/>
  <c r="B34" i="3"/>
  <c r="B33" i="3"/>
  <c r="B32" i="3"/>
  <c r="B30" i="3"/>
  <c r="B28" i="3"/>
  <c r="B27" i="3"/>
  <c r="B26" i="3"/>
  <c r="B25" i="3"/>
  <c r="B24" i="3"/>
  <c r="B23" i="3"/>
  <c r="B22" i="3"/>
  <c r="B21" i="3"/>
  <c r="B20" i="3"/>
  <c r="B19" i="3"/>
  <c r="B18" i="3"/>
  <c r="B17" i="3"/>
  <c r="B16" i="3"/>
  <c r="B15" i="3"/>
  <c r="B14" i="3"/>
  <c r="B12" i="3"/>
  <c r="B11" i="3"/>
  <c r="B10" i="3"/>
  <c r="B9" i="3"/>
  <c r="B7" i="3"/>
  <c r="E6" i="3"/>
  <c r="E5" i="3"/>
</calcChain>
</file>

<file path=xl/sharedStrings.xml><?xml version="1.0" encoding="utf-8"?>
<sst xmlns="http://schemas.openxmlformats.org/spreadsheetml/2006/main" count="137" uniqueCount="103">
  <si>
    <t>31 Dec 17</t>
  </si>
  <si>
    <t>Restated</t>
  </si>
  <si>
    <t>ROA - Return on average assets</t>
  </si>
  <si>
    <t>ROE - Return on average equity</t>
  </si>
  <si>
    <t xml:space="preserve">ROI - Return on average investment </t>
  </si>
  <si>
    <t>ROIC - Return on invested capital</t>
  </si>
  <si>
    <t>Gearing ratio (net debt to capitalisation)</t>
  </si>
  <si>
    <t>n/m</t>
  </si>
  <si>
    <r>
      <t xml:space="preserve">  IPVPN products </t>
    </r>
    <r>
      <rPr>
        <vertAlign val="superscript"/>
        <sz val="10"/>
        <rFont val="Arial"/>
        <family val="2"/>
      </rPr>
      <t>(ii)</t>
    </r>
  </si>
  <si>
    <r>
      <t xml:space="preserve">  Other data and calling products</t>
    </r>
    <r>
      <rPr>
        <vertAlign val="superscript"/>
        <sz val="10"/>
        <rFont val="Arial"/>
        <family val="2"/>
      </rPr>
      <t xml:space="preserve"> (iii)</t>
    </r>
  </si>
  <si>
    <t>(ii) IP based Virtual Private Network (IPVPN) includes IPMAN/Ethernet MAN, IPWAN, and nbn.</t>
  </si>
  <si>
    <t>Telstra Corporation Limited</t>
  </si>
  <si>
    <t>Half-year comparison</t>
  </si>
  <si>
    <r>
      <t xml:space="preserve">     Other retail fixed</t>
    </r>
    <r>
      <rPr>
        <vertAlign val="superscript"/>
        <sz val="10"/>
        <rFont val="Arial"/>
        <family val="2"/>
      </rPr>
      <t xml:space="preserve"> (i)</t>
    </r>
  </si>
  <si>
    <r>
      <t xml:space="preserve">  Other products</t>
    </r>
    <r>
      <rPr>
        <vertAlign val="superscript"/>
        <sz val="10"/>
        <rFont val="Arial"/>
        <family val="2"/>
      </rPr>
      <t xml:space="preserve"> (iv)</t>
    </r>
  </si>
  <si>
    <r>
      <t xml:space="preserve">  Other income</t>
    </r>
    <r>
      <rPr>
        <vertAlign val="superscript"/>
        <sz val="10"/>
        <rFont val="Arial"/>
        <family val="2"/>
      </rPr>
      <t xml:space="preserve"> (v)</t>
    </r>
  </si>
  <si>
    <r>
      <t xml:space="preserve">Retail bundles and standalone data SIOs (thousands) </t>
    </r>
    <r>
      <rPr>
        <vertAlign val="superscript"/>
        <sz val="10"/>
        <rFont val="Arial"/>
        <family val="2"/>
      </rPr>
      <t>(i)</t>
    </r>
  </si>
  <si>
    <t>Average bundle and standalone data revenue per user per month ($)</t>
  </si>
  <si>
    <t>Average standalone fixed voice revenue per user per month ($)</t>
  </si>
  <si>
    <t>Belong fixed data SIOs (thousands)</t>
  </si>
  <si>
    <t>ISDN Access SIOs (thousands)</t>
  </si>
  <si>
    <t xml:space="preserve">Total retail mobile SIOs (thousands) </t>
  </si>
  <si>
    <t>Mobile broadband (data cards) SIOs (thousands)</t>
  </si>
  <si>
    <t>(i) includes Belong fixed data SIOs</t>
  </si>
  <si>
    <t xml:space="preserve">Statement of Financial Position  </t>
  </si>
  <si>
    <t xml:space="preserve">$M </t>
  </si>
  <si>
    <t xml:space="preserve">Current assets </t>
  </si>
  <si>
    <t xml:space="preserve">Cash and cash equivalents  </t>
  </si>
  <si>
    <t xml:space="preserve">Trade and other receivables and contract assets </t>
  </si>
  <si>
    <t xml:space="preserve">Inventories </t>
  </si>
  <si>
    <t xml:space="preserve">Deferred contract costs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</si>
  <si>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</si>
  <si>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</si>
  <si>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</si>
  <si>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</si>
  <si>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</si>
  <si>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</si>
  <si>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</si>
  <si>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</si>
  <si>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Intangible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</si>
  <si>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</si>
  <si>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</si>
  <si>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</si>
  <si>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</si>
  <si>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</si>
  <si>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</si>
  <si>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</si>
  <si>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</si>
  <si>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Borrowings and 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</si>
  <si>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</si>
  <si>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</si>
  <si>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</si>
  <si>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</si>
  <si>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</si>
  <si>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</si>
  <si>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liabilities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</si>
  <si>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</si>
  <si>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</si>
  <si>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</si>
  <si>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</si>
  <si>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</si>
  <si>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</si>
  <si>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</si>
  <si>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</si>
  <si>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</si>
  <si>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</si>
  <si>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</si>
  <si>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</si>
  <si>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Net debt to EBITDA </t>
  </si>
  <si>
    <t>34,624</t>
  </si>
  <si>
    <r>
      <t xml:space="preserve">Wholesale basic access lines in service (thousands) </t>
    </r>
    <r>
      <rPr>
        <vertAlign val="superscript"/>
        <sz val="10"/>
        <rFont val="Arial"/>
        <family val="2"/>
      </rPr>
      <t>(ii)</t>
    </r>
  </si>
  <si>
    <t>Retail standalone voice SIOs (thousands)</t>
  </si>
  <si>
    <t xml:space="preserve">Unconditioned local loop (ULL) services in operation (thousands) </t>
  </si>
  <si>
    <t xml:space="preserve">Wholesale line spectrum site sharing (LSS) SIOs (thousands) </t>
  </si>
  <si>
    <r>
      <t xml:space="preserve">Wholesale data SIOs (thousands) </t>
    </r>
    <r>
      <rPr>
        <vertAlign val="superscript"/>
        <sz val="10"/>
        <rFont val="Arial"/>
        <family val="2"/>
      </rPr>
      <t>(iii)</t>
    </r>
  </si>
  <si>
    <t xml:space="preserve">IPVPN Access SIOs (thousands) </t>
  </si>
  <si>
    <t xml:space="preserve">Postpaid handheld mobile SIOs (thousands) </t>
  </si>
  <si>
    <t xml:space="preserve">Internet of Things (IoT) SIOs (thousands) </t>
  </si>
  <si>
    <t xml:space="preserve">Satellite SIOs (thousands) </t>
  </si>
  <si>
    <t xml:space="preserve">Total wholesale SIOs (thousands) </t>
  </si>
  <si>
    <r>
      <t xml:space="preserve">Prepaid mobile handheld unique users (thousands) </t>
    </r>
    <r>
      <rPr>
        <vertAlign val="superscript"/>
        <sz val="10"/>
        <rFont val="Arial"/>
        <family val="2"/>
      </rPr>
      <t>(v)</t>
    </r>
  </si>
  <si>
    <t xml:space="preserve">Foxtel from Telstra (thousands) </t>
  </si>
  <si>
    <r>
      <t xml:space="preserve">Full time staff equivalents </t>
    </r>
    <r>
      <rPr>
        <vertAlign val="superscript"/>
        <sz val="11"/>
        <color theme="1"/>
        <rFont val="Calibri"/>
        <family val="2"/>
        <scheme val="minor"/>
      </rPr>
      <t>(vi)</t>
    </r>
  </si>
  <si>
    <t>(ii) excludes nbn SIOs</t>
  </si>
  <si>
    <t>(iii) includes nbn SIOs</t>
  </si>
  <si>
    <t>(iv) Belong mobile SIOs are included in postpaid handheld mobile SIOs</t>
  </si>
  <si>
    <t>(v) Prepaid unique users defined as the three month rolling average of monthly active prepaid users</t>
  </si>
  <si>
    <t>(i) Other retail fixed revenue includes platinum, once off revenue (hardware and professional installation fees) payphones, directory assistance, fixed interconnect.</t>
  </si>
  <si>
    <t>(iv) Other products revenue primarily includes late payment fees, revenue from Telstra Health and Telstra Software.</t>
  </si>
  <si>
    <t>(v) Other income includes gains and losses on asset and investment sales (including assets transferred under the nbn Definitive Agreements), income from government</t>
  </si>
  <si>
    <t>network disconnection fees, subsidies and other miscellaneous items.</t>
  </si>
  <si>
    <r>
      <t>grants under the Telstra Universal Service Obligation Performance Agreement, Mobile Blackspot Government program and other individually immaterial contracts, income from nbn</t>
    </r>
    <r>
      <rPr>
        <vertAlign val="superscript"/>
        <sz val="8"/>
        <rFont val="Arial"/>
        <family val="2"/>
      </rPr>
      <t>TM</t>
    </r>
    <r>
      <rPr>
        <sz val="8"/>
        <rFont val="Arial"/>
        <family val="2"/>
      </rPr>
      <t xml:space="preserve"> network </t>
    </r>
  </si>
  <si>
    <t>(vi) Full time staff equivalents include internal and contractor/agency labour</t>
  </si>
  <si>
    <t>Average mobile broadband revenue per user per month ($)</t>
  </si>
  <si>
    <t xml:space="preserve">Average prepaid handheld revenue per user per month ($)  </t>
  </si>
  <si>
    <t xml:space="preserve">Average postpaid handheld revenue per user per month ($)  </t>
  </si>
  <si>
    <r>
      <t xml:space="preserve">Belong postpaid handheld mobile SIOs (thousands) </t>
    </r>
    <r>
      <rPr>
        <vertAlign val="superscript"/>
        <sz val="10"/>
        <rFont val="Arial"/>
        <family val="2"/>
      </rPr>
      <t>(iv)</t>
    </r>
  </si>
  <si>
    <t>(iii) Other data &amp; calling products includes wholesale, inbound calling (1300/1800), internet, media solutions, and legacy data (e.g. frame relay).</t>
  </si>
  <si>
    <t>Changes to previously reported figures in shaded rows. Fixed SIO changes due to changes in reporting hierarchy. ARPU changes due to changes in accounting standards.</t>
  </si>
  <si>
    <r>
      <t xml:space="preserve">EBITDA interest cover (times) </t>
    </r>
    <r>
      <rPr>
        <vertAlign val="superscript"/>
        <sz val="10"/>
        <rFont val="Arial"/>
        <family val="2"/>
      </rPr>
      <t>(ii)</t>
    </r>
  </si>
  <si>
    <t xml:space="preserve">(ii) EBITDA interest cover equals EBITDA to net interest. </t>
  </si>
  <si>
    <r>
      <t xml:space="preserve">1 Jul 18 </t>
    </r>
    <r>
      <rPr>
        <vertAlign val="superscript"/>
        <sz val="10"/>
        <color theme="0"/>
        <rFont val="Arial"/>
        <family val="2"/>
      </rPr>
      <t>(i)</t>
    </r>
  </si>
  <si>
    <t xml:space="preserve">(i) Opening balance of 1 July 2018 used versus 30 June 2018 due to AASB 9 restatements going through opening balances only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</si>
</sst>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 #,##0_-;\-* #,##0_-;_-* &quot;-&quot;??_-;_-@_-"/>
    <numFmt numFmtId="165" formatCode="#,##0;\(#,##0\)"/>
    <numFmt numFmtId="166" formatCode="_-* #,##0_-;[Red]\(#,##0\);_-* &quot;-&quot;_-;_-@_-"/>
    <numFmt numFmtId="167" formatCode="0.0;\(0.0\)"/>
    <numFmt numFmtId="168" formatCode="_-* #,##0.0_-;[Red]\(#,##0.0\);_-* &quot;-&quot;_-;_-@_-"/>
    <numFmt numFmtId="169" formatCode="0.0%"/>
    <numFmt numFmtId="170" formatCode="0.0%;[Red]\(0.0%\)"/>
    <numFmt numFmtId="171" formatCode="0.0%;\(0.0%\)"/>
    <numFmt numFmtId="172" formatCode="0.0%;\(0.0%\);\-"/>
    <numFmt numFmtId="173" formatCode="#,##0.00;\(#,##0.00\)"/>
  </numFmts>
  <fonts count="24" x14ac:knownFonts="1">
    <font>
      <sz val="11"/>
      <color theme="1"/>
      <name val="Calibri"/>
      <family val="2"/>
      <scheme val="minor"/>
    </font>
    <font>
      <sz val="11"/>
      <color theme="1"/>
      <name val="Calibri"/>
      <family val="2"/>
      <scheme val="minor"/>
    </font>
    <font>
      <sz val="10"/>
      <color theme="1"/>
      <name val="Arial"/>
      <family val="2"/>
    </font>
    <font>
      <sz val="11"/>
      <color theme="1"/>
      <name val="Verdana"/>
      <family val="2"/>
    </font>
    <font>
      <b/>
      <sz val="10"/>
      <color rgb="FFFF0000"/>
      <name val="Arial"/>
      <family val="2"/>
    </font>
    <font>
      <sz val="10"/>
      <color rgb="FF00B0F0"/>
      <name val="Arial"/>
      <family val="2"/>
    </font>
    <font>
      <sz val="10"/>
      <name val="Arial"/>
      <family val="2"/>
    </font>
    <font>
      <b/>
      <sz val="10"/>
      <name val="Harmony Text"/>
      <family val="2"/>
    </font>
    <font>
      <b/>
      <sz val="10"/>
      <name val="Arial"/>
      <family val="2"/>
    </font>
    <font>
      <b/>
      <sz val="10"/>
      <color theme="0"/>
      <name val="Arial"/>
      <family val="2"/>
    </font>
    <font>
      <sz val="10"/>
      <color theme="0"/>
      <name val="Arial"/>
      <family val="2"/>
    </font>
    <font>
      <sz val="10"/>
      <color indexed="8"/>
      <name val="Arial"/>
      <family val="2"/>
    </font>
    <font>
      <b/>
      <i/>
      <sz val="10"/>
      <name val="Arial"/>
      <family val="2"/>
    </font>
    <font>
      <sz val="8"/>
      <name val="Arial"/>
      <family val="2"/>
    </font>
    <font>
      <sz val="8"/>
      <color theme="1"/>
      <name val="Arial"/>
      <family val="2"/>
    </font>
    <font>
      <vertAlign val="superscript"/>
      <sz val="10"/>
      <name val="Arial"/>
      <family val="2"/>
    </font>
    <font>
      <vertAlign val="superscript"/>
      <sz val="8"/>
      <name val="Arial"/>
      <family val="2"/>
    </font>
    <font>
      <b/>
      <sz val="10"/>
      <color rgb="FFFFFFFF"/>
      <name val="Arial"/>
      <family val="2"/>
    </font>
    <font>
      <b/>
      <u/>
      <sz val="10"/>
      <name val="Arial"/>
      <family val="2"/>
    </font>
    <font>
      <vertAlign val="superscript"/>
      <sz val="11"/>
      <color theme="1"/>
      <name val="Calibri"/>
      <family val="2"/>
      <scheme val="minor"/>
    </font>
    <font>
      <sz val="10"/>
      <color rgb="FF000000"/>
      <name val="Arial"/>
      <family val="2"/>
    </font>
    <font>
      <u/>
      <sz val="11"/>
      <color rgb="FF000000"/>
      <name val="Calibri"/>
      <family val="2"/>
      <scheme val="minor"/>
    </font>
    <font>
      <u/>
      <sz val="11"/>
      <color theme="10"/>
      <name val="Calibri"/>
      <family val="2"/>
      <scheme val="minor"/>
    </font>
    <font>
      <vertAlign val="superscript"/>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2AA4A2"/>
        <bgColor indexed="64"/>
      </patternFill>
    </fill>
    <fill>
      <patternFill patternType="solid">
        <fgColor rgb="FFE6E6E6"/>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0" fontId="7" fillId="0" borderId="0" applyNumberFormat="0" applyBorder="0" applyAlignment="0" applyProtection="0"/>
    <xf numFmtId="0" fontId="6" fillId="0" borderId="0" applyNumberFormat="0" applyFont="0" applyFill="0" applyBorder="0" applyAlignment="0" applyProtection="0"/>
    <xf numFmtId="0" fontId="8" fillId="0" borderId="0" applyNumberFormat="0" applyFont="0" applyFill="0" applyBorder="0" applyAlignment="0" applyProtection="0"/>
    <xf numFmtId="0" fontId="6" fillId="0" borderId="0" applyNumberFormat="0" applyFont="0" applyFill="0" applyBorder="0" applyAlignment="0" applyProtection="0"/>
    <xf numFmtId="0" fontId="6" fillId="0" borderId="2" applyNumberFormat="0" applyFill="0" applyProtection="0">
      <alignment horizontal="right"/>
    </xf>
    <xf numFmtId="38" fontId="6" fillId="0" borderId="2" applyBorder="0" applyAlignment="0" applyProtection="0"/>
    <xf numFmtId="9" fontId="3" fillId="0" borderId="0" applyFont="0" applyFill="0" applyBorder="0" applyAlignment="0" applyProtection="0"/>
    <xf numFmtId="9" fontId="6" fillId="0" borderId="0" applyFont="0" applyFill="0" applyBorder="0" applyAlignment="0" applyProtection="0"/>
    <xf numFmtId="0" fontId="6" fillId="0" borderId="0"/>
    <xf numFmtId="0" fontId="22" fillId="0" borderId="0" applyNumberFormat="0" applyFill="0" applyBorder="0" applyAlignment="0" applyProtection="0"/>
  </cellStyleXfs>
  <cellXfs count="114">
    <xf numFmtId="0" fontId="0" fillId="0" borderId="0" xfId="0"/>
    <xf numFmtId="0" fontId="2" fillId="0" borderId="0" xfId="0" applyFont="1"/>
    <xf numFmtId="0" fontId="2" fillId="0" borderId="0" xfId="3" applyFont="1"/>
    <xf numFmtId="0" fontId="2" fillId="2" borderId="0" xfId="0" applyFont="1" applyFill="1"/>
    <xf numFmtId="0" fontId="8" fillId="2" borderId="0" xfId="7" applyFont="1" applyFill="1"/>
    <xf numFmtId="0" fontId="8" fillId="2" borderId="0" xfId="5" applyFont="1" applyFill="1" applyBorder="1" applyAlignment="1">
      <alignment horizontal="center"/>
    </xf>
    <xf numFmtId="166" fontId="6" fillId="2" borderId="0" xfId="5" applyNumberFormat="1" applyFont="1" applyFill="1" applyBorder="1" applyAlignment="1">
      <alignment horizontal="center"/>
    </xf>
    <xf numFmtId="0" fontId="6" fillId="2" borderId="0" xfId="4" applyFont="1" applyFill="1"/>
    <xf numFmtId="0" fontId="6" fillId="0" borderId="0" xfId="4" applyFont="1"/>
    <xf numFmtId="0" fontId="6" fillId="2" borderId="1" xfId="5" applyFont="1" applyFill="1" applyBorder="1"/>
    <xf numFmtId="0" fontId="8" fillId="2" borderId="1" xfId="5" applyFont="1" applyFill="1" applyBorder="1"/>
    <xf numFmtId="0" fontId="6" fillId="2" borderId="0" xfId="5" applyFont="1" applyFill="1" applyBorder="1"/>
    <xf numFmtId="0" fontId="6" fillId="2" borderId="0" xfId="8" applyFont="1" applyFill="1" applyBorder="1"/>
    <xf numFmtId="0" fontId="6" fillId="2" borderId="3" xfId="5" applyFont="1" applyFill="1" applyBorder="1"/>
    <xf numFmtId="0" fontId="6" fillId="2" borderId="3" xfId="8" applyFont="1" applyFill="1" applyBorder="1"/>
    <xf numFmtId="166" fontId="10" fillId="3" borderId="3" xfId="9" applyNumberFormat="1" applyFont="1" applyFill="1" applyBorder="1" applyAlignment="1">
      <alignment horizontal="right" wrapText="1"/>
    </xf>
    <xf numFmtId="0" fontId="12" fillId="2" borderId="0" xfId="7" applyFont="1" applyFill="1"/>
    <xf numFmtId="164" fontId="5" fillId="2" borderId="0" xfId="1" applyNumberFormat="1" applyFont="1" applyFill="1"/>
    <xf numFmtId="164" fontId="5" fillId="0" borderId="0" xfId="1" applyNumberFormat="1" applyFont="1"/>
    <xf numFmtId="0" fontId="6" fillId="2" borderId="0" xfId="7" applyFont="1" applyFill="1"/>
    <xf numFmtId="165" fontId="11" fillId="2" borderId="0" xfId="10" applyNumberFormat="1" applyFont="1" applyFill="1" applyBorder="1"/>
    <xf numFmtId="165" fontId="11" fillId="2" borderId="2" xfId="10" applyNumberFormat="1" applyFont="1" applyFill="1" applyBorder="1"/>
    <xf numFmtId="165" fontId="2" fillId="0" borderId="0" xfId="0" applyNumberFormat="1" applyFont="1"/>
    <xf numFmtId="165" fontId="2" fillId="2" borderId="0" xfId="0" applyNumberFormat="1" applyFont="1" applyFill="1"/>
    <xf numFmtId="165" fontId="11" fillId="2" borderId="4" xfId="10" applyNumberFormat="1" applyFont="1" applyFill="1" applyBorder="1"/>
    <xf numFmtId="165" fontId="11" fillId="2" borderId="1" xfId="10" applyNumberFormat="1" applyFont="1" applyFill="1" applyBorder="1"/>
    <xf numFmtId="167" fontId="2" fillId="0" borderId="0" xfId="0" applyNumberFormat="1" applyFont="1"/>
    <xf numFmtId="168" fontId="6" fillId="2" borderId="0" xfId="10" applyNumberFormat="1" applyFont="1" applyFill="1" applyBorder="1"/>
    <xf numFmtId="170" fontId="6" fillId="2" borderId="0" xfId="10" applyNumberFormat="1" applyFont="1" applyFill="1" applyBorder="1" applyAlignment="1">
      <alignment horizontal="right"/>
    </xf>
    <xf numFmtId="0" fontId="13" fillId="2" borderId="0" xfId="7" applyFont="1" applyFill="1"/>
    <xf numFmtId="0" fontId="14" fillId="2" borderId="0" xfId="0" applyFont="1" applyFill="1"/>
    <xf numFmtId="0" fontId="8" fillId="0" borderId="0" xfId="4" applyFont="1" applyFill="1"/>
    <xf numFmtId="0" fontId="6" fillId="0" borderId="0" xfId="4" applyFont="1" applyAlignment="1">
      <alignment horizontal="right"/>
    </xf>
    <xf numFmtId="0" fontId="6" fillId="0" borderId="0" xfId="4" applyFont="1" applyAlignment="1">
      <alignment horizontal="center"/>
    </xf>
    <xf numFmtId="0" fontId="6" fillId="0" borderId="0" xfId="4" applyFont="1" applyFill="1"/>
    <xf numFmtId="0" fontId="9" fillId="3" borderId="5" xfId="4" applyNumberFormat="1" applyFont="1" applyFill="1" applyBorder="1" applyAlignment="1">
      <alignment horizontal="center" wrapText="1"/>
    </xf>
    <xf numFmtId="0" fontId="9" fillId="3" borderId="6" xfId="4" applyNumberFormat="1" applyFont="1" applyFill="1" applyBorder="1" applyAlignment="1">
      <alignment horizontal="center" wrapText="1"/>
    </xf>
    <xf numFmtId="0" fontId="9" fillId="3" borderId="7" xfId="4" applyNumberFormat="1" applyFont="1" applyFill="1" applyBorder="1" applyAlignment="1">
      <alignment horizontal="center" wrapText="1"/>
    </xf>
    <xf numFmtId="14" fontId="9" fillId="3" borderId="9" xfId="4" quotePrefix="1" applyNumberFormat="1" applyFont="1" applyFill="1" applyBorder="1" applyAlignment="1">
      <alignment horizontal="center"/>
    </xf>
    <xf numFmtId="14" fontId="10" fillId="3" borderId="9" xfId="4" quotePrefix="1" applyNumberFormat="1" applyFont="1" applyFill="1" applyBorder="1" applyAlignment="1">
      <alignment horizontal="center"/>
    </xf>
    <xf numFmtId="0" fontId="9" fillId="3" borderId="10" xfId="4" applyNumberFormat="1" applyFont="1" applyFill="1" applyBorder="1" applyAlignment="1">
      <alignment horizontal="center" wrapText="1"/>
    </xf>
    <xf numFmtId="0" fontId="8" fillId="0" borderId="5" xfId="4" applyFont="1" applyFill="1" applyBorder="1"/>
    <xf numFmtId="0" fontId="8" fillId="0" borderId="7" xfId="4" applyFont="1" applyFill="1" applyBorder="1"/>
    <xf numFmtId="0" fontId="6" fillId="0" borderId="8" xfId="4" applyFont="1" applyFill="1" applyBorder="1" applyAlignment="1">
      <alignment horizontal="right"/>
    </xf>
    <xf numFmtId="0" fontId="18" fillId="0" borderId="0" xfId="4" applyFont="1" applyFill="1"/>
    <xf numFmtId="38" fontId="8" fillId="0" borderId="7" xfId="4" applyNumberFormat="1" applyFont="1" applyFill="1" applyBorder="1" applyAlignment="1">
      <alignment horizontal="right"/>
    </xf>
    <xf numFmtId="165" fontId="6" fillId="0" borderId="7" xfId="4" applyNumberFormat="1" applyFont="1" applyFill="1" applyBorder="1"/>
    <xf numFmtId="171" fontId="6" fillId="0" borderId="8" xfId="12" applyNumberFormat="1" applyFont="1" applyFill="1" applyBorder="1" applyAlignment="1">
      <alignment horizontal="right"/>
    </xf>
    <xf numFmtId="165" fontId="8" fillId="0" borderId="5" xfId="4" applyNumberFormat="1" applyFont="1" applyFill="1" applyBorder="1"/>
    <xf numFmtId="165" fontId="6" fillId="0" borderId="9" xfId="4" applyNumberFormat="1" applyFont="1" applyFill="1" applyBorder="1"/>
    <xf numFmtId="0" fontId="8" fillId="0" borderId="0" xfId="4" applyFont="1"/>
    <xf numFmtId="165" fontId="8" fillId="0" borderId="9" xfId="4" applyNumberFormat="1" applyFont="1" applyFill="1" applyBorder="1"/>
    <xf numFmtId="38" fontId="8" fillId="0" borderId="7" xfId="4" applyNumberFormat="1" applyFont="1" applyFill="1" applyBorder="1"/>
    <xf numFmtId="0" fontId="6" fillId="0" borderId="0" xfId="4" applyFont="1" applyFill="1" applyAlignment="1">
      <alignment horizontal="left" indent="2"/>
    </xf>
    <xf numFmtId="0" fontId="6" fillId="0" borderId="0" xfId="4" applyFont="1" applyAlignment="1">
      <alignment horizontal="left" indent="1"/>
    </xf>
    <xf numFmtId="165" fontId="8" fillId="0" borderId="11" xfId="4" applyNumberFormat="1" applyFont="1" applyFill="1" applyBorder="1"/>
    <xf numFmtId="165" fontId="8" fillId="0" borderId="7" xfId="4" applyNumberFormat="1" applyFont="1" applyFill="1" applyBorder="1"/>
    <xf numFmtId="0" fontId="6" fillId="0" borderId="0" xfId="4" applyFont="1" applyBorder="1" applyAlignment="1">
      <alignment horizontal="left" indent="1"/>
    </xf>
    <xf numFmtId="165" fontId="8" fillId="0" borderId="12" xfId="4" applyNumberFormat="1" applyFont="1" applyFill="1" applyBorder="1"/>
    <xf numFmtId="0" fontId="6" fillId="0" borderId="0" xfId="4" applyFont="1" applyFill="1" applyBorder="1"/>
    <xf numFmtId="165" fontId="6" fillId="0" borderId="5" xfId="4" applyNumberFormat="1" applyFont="1" applyFill="1" applyBorder="1"/>
    <xf numFmtId="0" fontId="4" fillId="0" borderId="0" xfId="4" applyFont="1" applyFill="1"/>
    <xf numFmtId="0" fontId="13" fillId="0" borderId="0" xfId="3" quotePrefix="1" applyFont="1" applyFill="1" applyAlignment="1">
      <alignment horizontal="left"/>
    </xf>
    <xf numFmtId="38" fontId="8" fillId="0" borderId="0" xfId="4" applyNumberFormat="1" applyFont="1" applyFill="1"/>
    <xf numFmtId="38" fontId="8" fillId="0" borderId="0" xfId="4" applyNumberFormat="1" applyFont="1"/>
    <xf numFmtId="0" fontId="13" fillId="0" borderId="0" xfId="3" applyFont="1" applyFill="1" applyAlignment="1">
      <alignment horizontal="left"/>
    </xf>
    <xf numFmtId="0" fontId="13" fillId="0" borderId="0" xfId="7" applyFont="1" applyFill="1"/>
    <xf numFmtId="0" fontId="13" fillId="0" borderId="0" xfId="4" applyFont="1" applyFill="1"/>
    <xf numFmtId="0" fontId="6" fillId="0" borderId="7" xfId="4" applyFont="1" applyFill="1" applyBorder="1" applyAlignment="1">
      <alignment horizontal="right"/>
    </xf>
    <xf numFmtId="0" fontId="18" fillId="0" borderId="0" xfId="4" applyFont="1"/>
    <xf numFmtId="170" fontId="8" fillId="0" borderId="7" xfId="12" applyNumberFormat="1" applyFont="1" applyFill="1" applyBorder="1" applyAlignment="1">
      <alignment horizontal="right"/>
    </xf>
    <xf numFmtId="170" fontId="8" fillId="0" borderId="8" xfId="12" applyNumberFormat="1" applyFont="1" applyFill="1" applyBorder="1" applyAlignment="1">
      <alignment horizontal="right"/>
    </xf>
    <xf numFmtId="0" fontId="6" fillId="0" borderId="0" xfId="4" applyFont="1" applyAlignment="1">
      <alignment horizontal="left"/>
    </xf>
    <xf numFmtId="38" fontId="6" fillId="0" borderId="7" xfId="4" applyNumberFormat="1" applyFont="1" applyFill="1" applyBorder="1"/>
    <xf numFmtId="170" fontId="6" fillId="0" borderId="8" xfId="12" applyNumberFormat="1" applyFont="1" applyFill="1" applyBorder="1" applyAlignment="1">
      <alignment horizontal="right"/>
    </xf>
    <xf numFmtId="0" fontId="6" fillId="0" borderId="0" xfId="4" applyFont="1" applyBorder="1"/>
    <xf numFmtId="172" fontId="6" fillId="0" borderId="8" xfId="12" applyNumberFormat="1" applyFont="1" applyFill="1" applyBorder="1" applyAlignment="1">
      <alignment horizontal="right"/>
    </xf>
    <xf numFmtId="169" fontId="6" fillId="0" borderId="0" xfId="2" applyNumberFormat="1" applyFont="1"/>
    <xf numFmtId="172" fontId="6" fillId="0" borderId="10" xfId="12" applyNumberFormat="1" applyFont="1" applyFill="1" applyBorder="1" applyAlignment="1">
      <alignment horizontal="right"/>
    </xf>
    <xf numFmtId="0" fontId="14" fillId="0" borderId="0" xfId="0" applyFont="1"/>
    <xf numFmtId="0" fontId="9" fillId="3" borderId="14" xfId="4" applyNumberFormat="1" applyFont="1" applyFill="1" applyBorder="1" applyAlignment="1">
      <alignment horizontal="center" wrapText="1"/>
    </xf>
    <xf numFmtId="0" fontId="9" fillId="3" borderId="15" xfId="4" applyNumberFormat="1" applyFont="1" applyFill="1" applyBorder="1" applyAlignment="1">
      <alignment horizontal="center" wrapText="1"/>
    </xf>
    <xf numFmtId="14" fontId="10" fillId="3" borderId="16" xfId="4" quotePrefix="1" applyNumberFormat="1" applyFont="1" applyFill="1" applyBorder="1" applyAlignment="1">
      <alignment horizontal="center"/>
    </xf>
    <xf numFmtId="0" fontId="8" fillId="0" borderId="15" xfId="4" applyFont="1" applyFill="1" applyBorder="1"/>
    <xf numFmtId="38" fontId="8" fillId="0" borderId="15" xfId="4" applyNumberFormat="1" applyFont="1" applyFill="1" applyBorder="1" applyAlignment="1">
      <alignment horizontal="right"/>
    </xf>
    <xf numFmtId="165" fontId="6" fillId="0" borderId="15" xfId="4" applyNumberFormat="1" applyFont="1" applyFill="1" applyBorder="1"/>
    <xf numFmtId="165" fontId="8" fillId="0" borderId="14" xfId="4" applyNumberFormat="1" applyFont="1" applyFill="1" applyBorder="1"/>
    <xf numFmtId="165" fontId="6" fillId="0" borderId="16" xfId="4" applyNumberFormat="1" applyFont="1" applyFill="1" applyBorder="1"/>
    <xf numFmtId="165" fontId="8" fillId="0" borderId="16" xfId="4" applyNumberFormat="1" applyFont="1" applyFill="1" applyBorder="1"/>
    <xf numFmtId="38" fontId="8" fillId="0" borderId="15" xfId="4" applyNumberFormat="1" applyFont="1" applyFill="1" applyBorder="1"/>
    <xf numFmtId="165" fontId="8" fillId="0" borderId="17" xfId="4" applyNumberFormat="1" applyFont="1" applyFill="1" applyBorder="1"/>
    <xf numFmtId="165" fontId="8" fillId="0" borderId="15" xfId="4" applyNumberFormat="1" applyFont="1" applyFill="1" applyBorder="1"/>
    <xf numFmtId="165" fontId="8" fillId="0" borderId="13" xfId="4" applyNumberFormat="1" applyFont="1" applyFill="1" applyBorder="1"/>
    <xf numFmtId="165" fontId="6" fillId="0" borderId="14" xfId="4" applyNumberFormat="1" applyFont="1" applyFill="1" applyBorder="1"/>
    <xf numFmtId="43" fontId="0" fillId="0" borderId="0" xfId="1" applyFont="1" applyBorder="1" applyAlignment="1">
      <alignment horizontal="right"/>
    </xf>
    <xf numFmtId="43" fontId="0" fillId="0" borderId="9" xfId="1" applyFont="1" applyBorder="1" applyAlignment="1">
      <alignment horizontal="right"/>
    </xf>
    <xf numFmtId="164" fontId="0" fillId="0" borderId="0" xfId="1" applyNumberFormat="1" applyFont="1" applyBorder="1" applyAlignment="1">
      <alignment horizontal="right"/>
    </xf>
    <xf numFmtId="164" fontId="0" fillId="0" borderId="9" xfId="1" applyNumberFormat="1" applyFont="1" applyBorder="1" applyAlignment="1">
      <alignment horizontal="right"/>
    </xf>
    <xf numFmtId="166" fontId="10" fillId="3" borderId="0" xfId="9" quotePrefix="1" applyNumberFormat="1" applyFont="1" applyFill="1" applyBorder="1" applyAlignment="1">
      <alignment horizontal="right"/>
    </xf>
    <xf numFmtId="0" fontId="20" fillId="0" borderId="0" xfId="0" applyFont="1" applyAlignment="1">
      <alignment vertical="center"/>
    </xf>
    <xf numFmtId="0" fontId="21" fillId="0" borderId="0" xfId="0" applyFont="1"/>
    <xf numFmtId="0" fontId="22" fillId="0" borderId="0" xfId="14" applyAlignment="1">
      <alignment vertical="center"/>
    </xf>
    <xf numFmtId="0" fontId="6" fillId="4" borderId="0" xfId="4" applyFont="1" applyFill="1"/>
    <xf numFmtId="165" fontId="6" fillId="4" borderId="7" xfId="4" applyNumberFormat="1" applyFont="1" applyFill="1" applyBorder="1"/>
    <xf numFmtId="171" fontId="6" fillId="4" borderId="8" xfId="12" applyNumberFormat="1" applyFont="1" applyFill="1" applyBorder="1" applyAlignment="1">
      <alignment horizontal="right"/>
    </xf>
    <xf numFmtId="173" fontId="6" fillId="4" borderId="7" xfId="4" applyNumberFormat="1" applyFont="1" applyFill="1" applyBorder="1"/>
    <xf numFmtId="40" fontId="6" fillId="4" borderId="7" xfId="4" applyNumberFormat="1" applyFont="1" applyFill="1" applyBorder="1"/>
    <xf numFmtId="170" fontId="6" fillId="4" borderId="8" xfId="12" applyNumberFormat="1" applyFont="1" applyFill="1" applyBorder="1" applyAlignment="1">
      <alignment horizontal="right"/>
    </xf>
    <xf numFmtId="166" fontId="10" fillId="3" borderId="0" xfId="9" quotePrefix="1" applyNumberFormat="1" applyFont="1" applyFill="1" applyBorder="1" applyAlignment="1">
      <alignment horizontal="center"/>
    </xf>
    <xf numFmtId="0" fontId="9" fillId="3" borderId="8" xfId="4" applyNumberFormat="1" applyFont="1" applyFill="1" applyBorder="1" applyAlignment="1">
      <alignment horizontal="center" wrapText="1"/>
    </xf>
    <xf numFmtId="15" fontId="10" fillId="3" borderId="0" xfId="4" applyNumberFormat="1" applyFont="1" applyFill="1" applyBorder="1" applyAlignment="1">
      <alignment horizontal="center" wrapText="1"/>
    </xf>
    <xf numFmtId="0" fontId="17" fillId="3" borderId="0" xfId="4" applyFont="1" applyFill="1" applyAlignment="1">
      <alignment horizontal="center"/>
    </xf>
    <xf numFmtId="0" fontId="17" fillId="3" borderId="0" xfId="4" quotePrefix="1" applyFont="1" applyFill="1" applyAlignment="1">
      <alignment horizontal="center"/>
    </xf>
    <xf numFmtId="166" fontId="9" fillId="3" borderId="1" xfId="6" applyNumberFormat="1" applyFont="1" applyFill="1" applyBorder="1" applyAlignment="1">
      <alignment horizontal="center"/>
    </xf>
  </cellXfs>
  <cellStyles count="15">
    <cellStyle name="%" xfId="4"/>
    <cellStyle name="ColHead" xfId="6"/>
    <cellStyle name="ColHeadEntry" xfId="5"/>
    <cellStyle name="ColHeadYear" xfId="9"/>
    <cellStyle name="ColNote" xfId="8"/>
    <cellStyle name="Comma" xfId="1" builtinId="3"/>
    <cellStyle name="EntryDesc" xfId="7"/>
    <cellStyle name="EntryValue" xfId="10"/>
    <cellStyle name="Hyperlink" xfId="14" builtinId="8"/>
    <cellStyle name="Normal" xfId="0" builtinId="0"/>
    <cellStyle name="Normal - Style1 2" xfId="13"/>
    <cellStyle name="Normal 2" xfId="3"/>
    <cellStyle name="Percent" xfId="2" builtinId="5"/>
    <cellStyle name="Percent 2" xfId="11"/>
    <cellStyle name="Percent 2 2" xfId="12"/>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68580</xdr:rowOff>
    </xdr:from>
    <xdr:to>
      <xdr:col>8</xdr:col>
      <xdr:colOff>589722</xdr:colOff>
      <xdr:row>21</xdr:row>
      <xdr:rowOff>165652</xdr:rowOff>
    </xdr:to>
    <xdr:sp macro="" textlink="">
      <xdr:nvSpPr>
        <xdr:cNvPr id="2" name="TextBox 1"/>
        <xdr:cNvSpPr txBox="1"/>
      </xdr:nvSpPr>
      <xdr:spPr>
        <a:xfrm>
          <a:off x="228600" y="254110"/>
          <a:ext cx="5237922" cy="3807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The following pages show</a:t>
          </a:r>
          <a:r>
            <a:rPr lang="en-AU" sz="1100" baseline="0">
              <a:solidFill>
                <a:schemeClr val="dk1"/>
              </a:solidFill>
              <a:effectLst/>
              <a:latin typeface="+mn-lt"/>
              <a:ea typeface="+mn-ea"/>
              <a:cs typeface="+mn-cs"/>
            </a:rPr>
            <a:t> the </a:t>
          </a:r>
          <a:r>
            <a:rPr lang="en-AU" sz="1100">
              <a:solidFill>
                <a:schemeClr val="dk1"/>
              </a:solidFill>
              <a:effectLst/>
              <a:latin typeface="+mn-lt"/>
              <a:ea typeface="+mn-ea"/>
              <a:cs typeface="+mn-cs"/>
            </a:rPr>
            <a:t>provisional detailed income statement and associated KPIs for the half-year ended 31 December 2017, half-year ended 30 June 2018 and full year ended June 2018, as well as a provisional statement of financial position as at 31 December 2017 and 1 July 2018. These pages are </a:t>
          </a:r>
          <a:r>
            <a:rPr lang="en-AU" sz="1100" baseline="0">
              <a:solidFill>
                <a:schemeClr val="dk1"/>
              </a:solidFill>
              <a:effectLst/>
              <a:latin typeface="+mn-lt"/>
              <a:ea typeface="+mn-ea"/>
              <a:cs typeface="+mn-cs"/>
            </a:rPr>
            <a:t>to be used i</a:t>
          </a:r>
          <a:r>
            <a:rPr lang="en-AU" sz="1100">
              <a:solidFill>
                <a:schemeClr val="dk1"/>
              </a:solidFill>
              <a:effectLst/>
              <a:latin typeface="+mn-lt"/>
              <a:ea typeface="+mn-ea"/>
              <a:cs typeface="+mn-cs"/>
            </a:rPr>
            <a:t>n order to assist the market when reviewing Telstra’s 2019 half-year results to be released on 14 February 2019.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figures have been restated for the adoption of AASB 15 Revenue from contracts with customers and AASB 9 Financial instruments. The information is provisional as it is subject to the finalisation of our half-year 2019 financial information. The restated statement of financial position as at 1 July 2018 and the restated income statement for the half-year ended 31 December 2017 and the financial year 2018 are also still subject to auditor review.</a:t>
          </a:r>
        </a:p>
        <a:p>
          <a:r>
            <a:rPr lang="en-AU" sz="1100">
              <a:solidFill>
                <a:schemeClr val="dk1"/>
              </a:solidFill>
              <a:effectLst/>
              <a:latin typeface="+mn-lt"/>
              <a:ea typeface="+mn-ea"/>
              <a:cs typeface="+mn-cs"/>
            </a:rPr>
            <a:t> </a:t>
          </a:r>
        </a:p>
        <a:p>
          <a:r>
            <a:rPr lang="en-AU" sz="1100">
              <a:solidFill>
                <a:schemeClr val="dk1"/>
              </a:solidFill>
              <a:effectLst/>
              <a:latin typeface="+mn-lt"/>
              <a:ea typeface="+mn-ea"/>
              <a:cs typeface="+mn-cs"/>
            </a:rPr>
            <a:t>For details of the key accounting differences resulting from the implementation of these new standards, refer to note 7 to the financial statements in the 2018 annual report.  </a:t>
          </a:r>
          <a:r>
            <a:rPr lang="en-AU" sz="1100">
              <a:solidFill>
                <a:srgbClr val="0070C0"/>
              </a:solidFill>
              <a:effectLst/>
              <a:latin typeface="+mn-lt"/>
              <a:ea typeface="+mn-ea"/>
              <a:cs typeface="+mn-cs"/>
            </a:rPr>
            <a:t>www.telstra.com.au/aboutus/investors/financial-information/reports</a:t>
          </a:r>
        </a:p>
        <a:p>
          <a:endParaRPr lang="en-AU" sz="1100">
            <a:solidFill>
              <a:sysClr val="windowText" lastClr="000000"/>
            </a:solidFill>
            <a:effectLst/>
            <a:latin typeface="+mn-lt"/>
            <a:ea typeface="+mn-ea"/>
            <a:cs typeface="+mn-cs"/>
          </a:endParaRPr>
        </a:p>
        <a:p>
          <a:r>
            <a:rPr lang="en-AU" sz="1100">
              <a:solidFill>
                <a:sysClr val="windowText" lastClr="000000"/>
              </a:solidFill>
              <a:effectLst/>
              <a:latin typeface="+mn-lt"/>
              <a:ea typeface="+mn-ea"/>
              <a:cs typeface="+mn-cs"/>
            </a:rPr>
            <a:t>Please also note,</a:t>
          </a:r>
          <a:r>
            <a:rPr lang="en-AU" sz="1100" baseline="0">
              <a:solidFill>
                <a:sysClr val="windowText" lastClr="000000"/>
              </a:solidFill>
              <a:effectLst/>
              <a:latin typeface="+mn-lt"/>
              <a:ea typeface="+mn-ea"/>
              <a:cs typeface="+mn-cs"/>
            </a:rPr>
            <a:t> following feedback from the market, and to better align with the way we manage the business, we have revised our fixed portfolio revenue disclosures to improve transparency as we migrate to nbn.</a:t>
          </a:r>
          <a:endParaRPr lang="en-AU" sz="1100">
            <a:solidFill>
              <a:sysClr val="windowText" lastClr="000000"/>
            </a:solidFill>
            <a:effectLst/>
            <a:latin typeface="+mn-lt"/>
            <a:ea typeface="+mn-ea"/>
            <a:cs typeface="+mn-cs"/>
          </a:endParaRPr>
        </a:p>
        <a:p>
          <a:endParaRPr lang="en-AU" sz="1100">
            <a:solidFill>
              <a:srgbClr val="0070C0"/>
            </a:solidFill>
            <a:effectLst/>
            <a:latin typeface="+mn-lt"/>
            <a:ea typeface="+mn-ea"/>
            <a:cs typeface="+mn-cs"/>
          </a:endParaRPr>
        </a:p>
        <a:p>
          <a:endParaRPr lang="en-AU" sz="1100">
            <a:solidFill>
              <a:srgbClr val="0070C0"/>
            </a:solidFill>
            <a:effectLst/>
            <a:latin typeface="+mn-lt"/>
            <a:ea typeface="+mn-ea"/>
            <a:cs typeface="+mn-cs"/>
          </a:endParaRP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9525</xdr:rowOff>
    </xdr:from>
    <xdr:to>
      <xdr:col>2</xdr:col>
      <xdr:colOff>0</xdr:colOff>
      <xdr:row>2</xdr:row>
      <xdr:rowOff>79501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36920" y="306705"/>
          <a:ext cx="0" cy="245236"/>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0</xdr:colOff>
      <xdr:row>2</xdr:row>
      <xdr:rowOff>87121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213860" y="367665"/>
          <a:ext cx="0" cy="245236"/>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7:K25"/>
  <sheetViews>
    <sheetView tabSelected="1" view="pageBreakPreview" zoomScale="115" zoomScaleNormal="100" zoomScaleSheetLayoutView="115" workbookViewId="0"/>
  </sheetViews>
  <sheetFormatPr defaultRowHeight="14.4" x14ac:dyDescent="0.3"/>
  <sheetData>
    <row r="7" spans="11:11" x14ac:dyDescent="0.3">
      <c r="K7" s="100"/>
    </row>
    <row r="21" spans="1:1" x14ac:dyDescent="0.3">
      <c r="A21" s="101"/>
    </row>
    <row r="22" spans="1:1" x14ac:dyDescent="0.3">
      <c r="A22" s="99"/>
    </row>
    <row r="23" spans="1:1" x14ac:dyDescent="0.3">
      <c r="A23" s="99"/>
    </row>
    <row r="24" spans="1:1" x14ac:dyDescent="0.3">
      <c r="A24" s="99"/>
    </row>
    <row r="25" spans="1:1" x14ac:dyDescent="0.3">
      <c r="A25" s="10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R91"/>
  <sheetViews>
    <sheetView view="pageBreakPreview" zoomScaleNormal="100" zoomScaleSheetLayoutView="100" workbookViewId="0"/>
  </sheetViews>
  <sheetFormatPr defaultColWidth="8.6640625" defaultRowHeight="13.2" x14ac:dyDescent="0.25"/>
  <cols>
    <col min="1" max="1" width="2" style="8" customWidth="1"/>
    <col min="2" max="2" width="83.44140625" style="8" customWidth="1"/>
    <col min="3" max="3" width="11.88671875" style="31" customWidth="1"/>
    <col min="4" max="4" width="11.88671875" style="8" customWidth="1"/>
    <col min="5" max="5" width="9.33203125" style="8" customWidth="1"/>
    <col min="6" max="16384" width="8.6640625" style="8"/>
  </cols>
  <sheetData>
    <row r="1" spans="2:5" ht="15" customHeight="1" x14ac:dyDescent="0.25">
      <c r="B1" s="111" t="s">
        <v>11</v>
      </c>
      <c r="C1" s="111"/>
      <c r="D1" s="111"/>
      <c r="E1" s="111"/>
    </row>
    <row r="2" spans="2:5" s="33" customFormat="1" ht="14.25" customHeight="1" x14ac:dyDescent="0.25">
      <c r="B2" s="112" t="s">
        <v>12</v>
      </c>
      <c r="C2" s="111"/>
      <c r="D2" s="111"/>
      <c r="E2" s="111"/>
    </row>
    <row r="3" spans="2:5" s="33" customFormat="1" ht="14.25" customHeight="1" x14ac:dyDescent="0.25">
      <c r="B3" s="112"/>
      <c r="C3" s="111"/>
      <c r="D3" s="111"/>
      <c r="E3" s="111"/>
    </row>
    <row r="4" spans="2:5" ht="6" customHeight="1" x14ac:dyDescent="0.25"/>
    <row r="5" spans="2:5" s="34" customFormat="1" ht="21.6" customHeight="1" x14ac:dyDescent="0.25">
      <c r="B5" s="31" t="str">
        <f>"Summary half-yearly data  "</f>
        <v xml:space="preserve">Summary half-yearly data  </v>
      </c>
      <c r="C5" s="35" t="str">
        <f>"Half 1 "</f>
        <v xml:space="preserve">Half 1 </v>
      </c>
      <c r="D5" s="35" t="str">
        <f>"Half 2 "</f>
        <v xml:space="preserve">Half 2 </v>
      </c>
      <c r="E5" s="80" t="str">
        <f>"Full year "</f>
        <v xml:space="preserve">Full year </v>
      </c>
    </row>
    <row r="6" spans="2:5" s="34" customFormat="1" ht="21.6" customHeight="1" x14ac:dyDescent="0.25">
      <c r="B6" s="31"/>
      <c r="C6" s="37" t="str">
        <f>" Dec-17"</f>
        <v xml:space="preserve"> Dec-17</v>
      </c>
      <c r="D6" s="37" t="str">
        <f>" Jun-18"</f>
        <v xml:space="preserve"> Jun-18</v>
      </c>
      <c r="E6" s="81" t="str">
        <f>" Jun-18"</f>
        <v xml:space="preserve"> Jun-18</v>
      </c>
    </row>
    <row r="7" spans="2:5" s="34" customFormat="1" ht="15" customHeight="1" x14ac:dyDescent="0.25">
      <c r="B7" s="31" t="str">
        <f>"($ Millions) "</f>
        <v xml:space="preserve">($ Millions) </v>
      </c>
      <c r="C7" s="39" t="s">
        <v>1</v>
      </c>
      <c r="D7" s="39" t="s">
        <v>1</v>
      </c>
      <c r="E7" s="82" t="s">
        <v>1</v>
      </c>
    </row>
    <row r="8" spans="2:5" ht="6" customHeight="1" x14ac:dyDescent="0.25">
      <c r="C8" s="41"/>
      <c r="D8" s="42"/>
      <c r="E8" s="83"/>
    </row>
    <row r="9" spans="2:5" s="34" customFormat="1" ht="14.25" customHeight="1" x14ac:dyDescent="0.25">
      <c r="B9" s="44" t="str">
        <f>" Total income "</f>
        <v xml:space="preserve"> Total income </v>
      </c>
      <c r="C9" s="45"/>
      <c r="D9" s="45"/>
      <c r="E9" s="84"/>
    </row>
    <row r="10" spans="2:5" s="34" customFormat="1" ht="14.25" customHeight="1" x14ac:dyDescent="0.25">
      <c r="B10" s="31" t="str">
        <f>"  Fixed products "</f>
        <v xml:space="preserve">  Fixed products </v>
      </c>
      <c r="C10" s="45"/>
      <c r="D10" s="45"/>
      <c r="E10" s="84"/>
    </row>
    <row r="11" spans="2:5" ht="14.25" customHeight="1" x14ac:dyDescent="0.25">
      <c r="B11" s="8" t="str">
        <f>"     Retail bundles and standalone data"</f>
        <v xml:space="preserve">     Retail bundles and standalone data</v>
      </c>
      <c r="C11" s="46">
        <v>1660</v>
      </c>
      <c r="D11" s="46">
        <v>1640</v>
      </c>
      <c r="E11" s="85">
        <v>3300</v>
      </c>
    </row>
    <row r="12" spans="2:5" ht="14.25" customHeight="1" x14ac:dyDescent="0.25">
      <c r="B12" s="8" t="str">
        <f>"     Retail standalone voice"</f>
        <v xml:space="preserve">     Retail standalone voice</v>
      </c>
      <c r="C12" s="46">
        <v>633</v>
      </c>
      <c r="D12" s="46">
        <v>553</v>
      </c>
      <c r="E12" s="85">
        <v>1186</v>
      </c>
    </row>
    <row r="13" spans="2:5" ht="14.25" customHeight="1" x14ac:dyDescent="0.25">
      <c r="B13" s="8" t="s">
        <v>13</v>
      </c>
      <c r="C13" s="46">
        <v>136</v>
      </c>
      <c r="D13" s="46">
        <v>132</v>
      </c>
      <c r="E13" s="85">
        <v>268</v>
      </c>
    </row>
    <row r="14" spans="2:5" ht="14.25" customHeight="1" x14ac:dyDescent="0.25">
      <c r="B14" s="8" t="str">
        <f>" Total retail fixed revenue "</f>
        <v xml:space="preserve"> Total retail fixed revenue </v>
      </c>
      <c r="C14" s="48">
        <v>2429</v>
      </c>
      <c r="D14" s="48">
        <v>2325</v>
      </c>
      <c r="E14" s="86">
        <v>4754</v>
      </c>
    </row>
    <row r="15" spans="2:5" ht="14.25" customHeight="1" x14ac:dyDescent="0.25">
      <c r="B15" s="8" t="str">
        <f>" Wholesale fixed "</f>
        <v xml:space="preserve"> Wholesale fixed </v>
      </c>
      <c r="C15" s="49">
        <v>528</v>
      </c>
      <c r="D15" s="49">
        <v>483</v>
      </c>
      <c r="E15" s="87">
        <v>1011</v>
      </c>
    </row>
    <row r="16" spans="2:5" ht="14.25" customHeight="1" x14ac:dyDescent="0.25">
      <c r="B16" s="50" t="str">
        <f>"  Total fixed revenue"</f>
        <v xml:space="preserve">  Total fixed revenue</v>
      </c>
      <c r="C16" s="51">
        <v>2957</v>
      </c>
      <c r="D16" s="51">
        <v>2808</v>
      </c>
      <c r="E16" s="88">
        <v>5765</v>
      </c>
    </row>
    <row r="17" spans="1:5" ht="14.25" customHeight="1" x14ac:dyDescent="0.25">
      <c r="B17" s="50" t="str">
        <f>"  Mobiles "</f>
        <v xml:space="preserve">  Mobiles </v>
      </c>
      <c r="C17" s="52"/>
      <c r="D17" s="52"/>
      <c r="E17" s="89"/>
    </row>
    <row r="18" spans="1:5" s="34" customFormat="1" ht="14.25" customHeight="1" collapsed="1" x14ac:dyDescent="0.25">
      <c r="A18" s="8"/>
      <c r="B18" s="53" t="str">
        <f>"  Postpaid handheld  "</f>
        <v xml:space="preserve">  Postpaid handheld  </v>
      </c>
      <c r="C18" s="46">
        <v>2609</v>
      </c>
      <c r="D18" s="46">
        <v>2624</v>
      </c>
      <c r="E18" s="85">
        <v>5233</v>
      </c>
    </row>
    <row r="19" spans="1:5" s="34" customFormat="1" ht="14.25" customHeight="1" x14ac:dyDescent="0.25">
      <c r="A19" s="8"/>
      <c r="B19" s="53" t="str">
        <f>"  Prepaid handheld "</f>
        <v xml:space="preserve">  Prepaid handheld </v>
      </c>
      <c r="C19" s="46">
        <v>493</v>
      </c>
      <c r="D19" s="46">
        <v>465</v>
      </c>
      <c r="E19" s="85">
        <v>958</v>
      </c>
    </row>
    <row r="20" spans="1:5" s="34" customFormat="1" ht="14.25" customHeight="1" x14ac:dyDescent="0.25">
      <c r="A20" s="8"/>
      <c r="B20" s="53" t="str">
        <f>"  Mobile broadband "</f>
        <v xml:space="preserve">  Mobile broadband </v>
      </c>
      <c r="C20" s="46">
        <v>416</v>
      </c>
      <c r="D20" s="46">
        <v>367</v>
      </c>
      <c r="E20" s="85">
        <v>783</v>
      </c>
    </row>
    <row r="21" spans="1:5" s="34" customFormat="1" ht="14.25" customHeight="1" x14ac:dyDescent="0.25">
      <c r="A21" s="8"/>
      <c r="B21" s="53" t="str">
        <f>"  Internet of Things (IoT)   "</f>
        <v xml:space="preserve">  Internet of Things (IoT)   </v>
      </c>
      <c r="C21" s="46">
        <v>73</v>
      </c>
      <c r="D21" s="46">
        <v>97</v>
      </c>
      <c r="E21" s="85">
        <v>170</v>
      </c>
    </row>
    <row r="22" spans="1:5" s="34" customFormat="1" ht="14.25" customHeight="1" x14ac:dyDescent="0.25">
      <c r="A22" s="8"/>
      <c r="B22" s="53" t="str">
        <f>"  Satellite  "</f>
        <v xml:space="preserve">  Satellite  </v>
      </c>
      <c r="C22" s="46">
        <v>6</v>
      </c>
      <c r="D22" s="46">
        <v>6</v>
      </c>
      <c r="E22" s="85">
        <v>12</v>
      </c>
    </row>
    <row r="23" spans="1:5" s="34" customFormat="1" ht="14.25" customHeight="1" x14ac:dyDescent="0.25">
      <c r="A23" s="8"/>
      <c r="B23" s="54" t="str">
        <f>"  Mobiles interconnection "</f>
        <v xml:space="preserve">  Mobiles interconnection </v>
      </c>
      <c r="C23" s="46">
        <v>106</v>
      </c>
      <c r="D23" s="46">
        <v>106</v>
      </c>
      <c r="E23" s="85">
        <v>212</v>
      </c>
    </row>
    <row r="24" spans="1:5" s="34" customFormat="1" ht="14.25" customHeight="1" x14ac:dyDescent="0.25">
      <c r="A24" s="8"/>
      <c r="B24" s="54" t="str">
        <f>"  Mobile services revenue - wholesale resale "</f>
        <v xml:space="preserve">  Mobile services revenue - wholesale resale </v>
      </c>
      <c r="C24" s="49">
        <v>90</v>
      </c>
      <c r="D24" s="49">
        <v>99</v>
      </c>
      <c r="E24" s="87">
        <v>189</v>
      </c>
    </row>
    <row r="25" spans="1:5" ht="14.25" customHeight="1" collapsed="1" x14ac:dyDescent="0.25">
      <c r="B25" s="54" t="str">
        <f>"  Total mobile services revenue "</f>
        <v xml:space="preserve">  Total mobile services revenue </v>
      </c>
      <c r="C25" s="46">
        <v>3793</v>
      </c>
      <c r="D25" s="46">
        <v>3764</v>
      </c>
      <c r="E25" s="85">
        <v>7557</v>
      </c>
    </row>
    <row r="26" spans="1:5" ht="14.25" customHeight="1" x14ac:dyDescent="0.25">
      <c r="B26" s="54" t="str">
        <f>"  Mobiles hardware "</f>
        <v xml:space="preserve">  Mobiles hardware </v>
      </c>
      <c r="C26" s="49">
        <v>1376</v>
      </c>
      <c r="D26" s="49">
        <v>1447</v>
      </c>
      <c r="E26" s="87">
        <v>2823</v>
      </c>
    </row>
    <row r="27" spans="1:5" ht="14.25" customHeight="1" x14ac:dyDescent="0.25">
      <c r="B27" s="50" t="str">
        <f>"  Total mobile revenue "</f>
        <v xml:space="preserve">  Total mobile revenue </v>
      </c>
      <c r="C27" s="55">
        <v>5169</v>
      </c>
      <c r="D27" s="55">
        <v>5211</v>
      </c>
      <c r="E27" s="90">
        <v>10380</v>
      </c>
    </row>
    <row r="28" spans="1:5" ht="14.25" customHeight="1" x14ac:dyDescent="0.25">
      <c r="B28" s="50" t="str">
        <f>"  Data &amp; IP "</f>
        <v xml:space="preserve">  Data &amp; IP </v>
      </c>
      <c r="C28" s="52"/>
      <c r="D28" s="52"/>
      <c r="E28" s="89"/>
    </row>
    <row r="29" spans="1:5" ht="14.25" customHeight="1" x14ac:dyDescent="0.25">
      <c r="B29" s="54" t="s">
        <v>8</v>
      </c>
      <c r="C29" s="46">
        <v>539</v>
      </c>
      <c r="D29" s="46">
        <v>525</v>
      </c>
      <c r="E29" s="85">
        <v>1064</v>
      </c>
    </row>
    <row r="30" spans="1:5" ht="14.25" customHeight="1" x14ac:dyDescent="0.25">
      <c r="B30" s="54" t="str">
        <f>"  ISDN products "</f>
        <v xml:space="preserve">  ISDN products </v>
      </c>
      <c r="C30" s="46">
        <v>245</v>
      </c>
      <c r="D30" s="46">
        <v>226</v>
      </c>
      <c r="E30" s="85">
        <v>471</v>
      </c>
    </row>
    <row r="31" spans="1:5" ht="14.25" customHeight="1" x14ac:dyDescent="0.25">
      <c r="B31" s="54" t="s">
        <v>9</v>
      </c>
      <c r="C31" s="46">
        <v>514</v>
      </c>
      <c r="D31" s="46">
        <v>507</v>
      </c>
      <c r="E31" s="85">
        <v>1021</v>
      </c>
    </row>
    <row r="32" spans="1:5" s="50" customFormat="1" ht="14.25" customHeight="1" x14ac:dyDescent="0.25">
      <c r="A32" s="8"/>
      <c r="B32" s="50" t="str">
        <f>"  Total data &amp; IP revenue  "</f>
        <v xml:space="preserve">  Total data &amp; IP revenue  </v>
      </c>
      <c r="C32" s="55">
        <v>1298</v>
      </c>
      <c r="D32" s="55">
        <v>1258</v>
      </c>
      <c r="E32" s="90">
        <v>2556</v>
      </c>
    </row>
    <row r="33" spans="1:5" s="50" customFormat="1" ht="12.6" customHeight="1" x14ac:dyDescent="0.25">
      <c r="A33" s="8"/>
      <c r="B33" s="50" t="str">
        <f>"  Network applications &amp; services revenue "</f>
        <v xml:space="preserve">  Network applications &amp; services revenue </v>
      </c>
      <c r="C33" s="56"/>
      <c r="D33" s="56"/>
      <c r="E33" s="91"/>
    </row>
    <row r="34" spans="1:5" ht="14.25" customHeight="1" x14ac:dyDescent="0.25">
      <c r="B34" s="8" t="str">
        <f>"   Managed network services "</f>
        <v xml:space="preserve">   Managed network services </v>
      </c>
      <c r="C34" s="46">
        <v>306</v>
      </c>
      <c r="D34" s="46">
        <v>369</v>
      </c>
      <c r="E34" s="85">
        <v>675</v>
      </c>
    </row>
    <row r="35" spans="1:5" ht="14.25" customHeight="1" x14ac:dyDescent="0.25">
      <c r="B35" s="8" t="str">
        <f>"   Unified communications "</f>
        <v xml:space="preserve">   Unified communications </v>
      </c>
      <c r="C35" s="46">
        <v>403</v>
      </c>
      <c r="D35" s="46">
        <v>482</v>
      </c>
      <c r="E35" s="85">
        <v>885</v>
      </c>
    </row>
    <row r="36" spans="1:5" ht="14.25" customHeight="1" x14ac:dyDescent="0.25">
      <c r="B36" s="8" t="str">
        <f>"   Cloud services "</f>
        <v xml:space="preserve">   Cloud services </v>
      </c>
      <c r="C36" s="46">
        <v>180</v>
      </c>
      <c r="D36" s="46">
        <v>248</v>
      </c>
      <c r="E36" s="85">
        <v>428</v>
      </c>
    </row>
    <row r="37" spans="1:5" ht="14.25" customHeight="1" x14ac:dyDescent="0.25">
      <c r="B37" s="8" t="str">
        <f>"   Industry solutions "</f>
        <v xml:space="preserve">   Industry solutions </v>
      </c>
      <c r="C37" s="46">
        <v>681</v>
      </c>
      <c r="D37" s="46">
        <v>693</v>
      </c>
      <c r="E37" s="85">
        <v>1374</v>
      </c>
    </row>
    <row r="38" spans="1:5" ht="14.25" customHeight="1" x14ac:dyDescent="0.25">
      <c r="B38" s="8" t="str">
        <f>"   Integrated services "</f>
        <v xml:space="preserve">   Integrated services </v>
      </c>
      <c r="C38" s="46">
        <v>94</v>
      </c>
      <c r="D38" s="46">
        <v>171</v>
      </c>
      <c r="E38" s="85">
        <v>265</v>
      </c>
    </row>
    <row r="39" spans="1:5" s="50" customFormat="1" ht="14.25" customHeight="1" x14ac:dyDescent="0.25">
      <c r="A39" s="8"/>
      <c r="B39" s="50" t="str">
        <f>"  Total network applications &amp; services revenue "</f>
        <v xml:space="preserve">  Total network applications &amp; services revenue </v>
      </c>
      <c r="C39" s="55">
        <v>1664</v>
      </c>
      <c r="D39" s="55">
        <v>1963</v>
      </c>
      <c r="E39" s="90">
        <v>3627</v>
      </c>
    </row>
    <row r="40" spans="1:5" s="50" customFormat="1" ht="14.25" customHeight="1" x14ac:dyDescent="0.25">
      <c r="A40" s="8"/>
      <c r="B40" s="50" t="str">
        <f>"   Media  "</f>
        <v xml:space="preserve">   Media  </v>
      </c>
      <c r="C40" s="56"/>
      <c r="D40" s="56"/>
      <c r="E40" s="91"/>
    </row>
    <row r="41" spans="1:5" ht="14.25" customHeight="1" x14ac:dyDescent="0.25">
      <c r="B41" s="54" t="str">
        <f>"  Foxtel from Telstra "</f>
        <v xml:space="preserve">  Foxtel from Telstra </v>
      </c>
      <c r="C41" s="46">
        <v>357</v>
      </c>
      <c r="D41" s="46">
        <v>345</v>
      </c>
      <c r="E41" s="85">
        <v>702</v>
      </c>
    </row>
    <row r="42" spans="1:5" ht="14.25" customHeight="1" x14ac:dyDescent="0.25">
      <c r="B42" s="54" t="str">
        <f>"  IPTV "</f>
        <v xml:space="preserve">  IPTV </v>
      </c>
      <c r="C42" s="46">
        <v>31</v>
      </c>
      <c r="D42" s="46">
        <v>31</v>
      </c>
      <c r="E42" s="85">
        <v>62</v>
      </c>
    </row>
    <row r="43" spans="1:5" ht="14.25" customHeight="1" x14ac:dyDescent="0.25">
      <c r="B43" s="54" t="str">
        <f>"  Mobility and other "</f>
        <v xml:space="preserve">  Mobility and other </v>
      </c>
      <c r="C43" s="46">
        <v>50</v>
      </c>
      <c r="D43" s="46">
        <v>45</v>
      </c>
      <c r="E43" s="85">
        <v>95</v>
      </c>
    </row>
    <row r="44" spans="1:5" ht="14.25" customHeight="1" x14ac:dyDescent="0.25">
      <c r="B44" s="54" t="str">
        <f>"  Cable "</f>
        <v xml:space="preserve">  Cable </v>
      </c>
      <c r="C44" s="46">
        <v>30</v>
      </c>
      <c r="D44" s="46">
        <v>30</v>
      </c>
      <c r="E44" s="85">
        <v>60</v>
      </c>
    </row>
    <row r="45" spans="1:5" s="50" customFormat="1" ht="14.25" customHeight="1" x14ac:dyDescent="0.25">
      <c r="A45" s="8"/>
      <c r="B45" s="50" t="str">
        <f>" Total media revenue "</f>
        <v xml:space="preserve"> Total media revenue </v>
      </c>
      <c r="C45" s="55">
        <v>468</v>
      </c>
      <c r="D45" s="55">
        <v>451</v>
      </c>
      <c r="E45" s="90">
        <v>919</v>
      </c>
    </row>
    <row r="46" spans="1:5" s="50" customFormat="1" ht="14.25" customHeight="1" x14ac:dyDescent="0.25">
      <c r="A46" s="8"/>
      <c r="B46" s="50" t="str">
        <f>" Global connectivity  "</f>
        <v xml:space="preserve"> Global connectivity  </v>
      </c>
      <c r="C46" s="56"/>
      <c r="D46" s="56"/>
      <c r="E46" s="91"/>
    </row>
    <row r="47" spans="1:5" ht="14.25" customHeight="1" x14ac:dyDescent="0.25">
      <c r="B47" s="54" t="str">
        <f>" Global connectivity - fixed "</f>
        <v xml:space="preserve"> Global connectivity - fixed </v>
      </c>
      <c r="C47" s="46">
        <v>151</v>
      </c>
      <c r="D47" s="46">
        <v>167</v>
      </c>
      <c r="E47" s="85">
        <v>318</v>
      </c>
    </row>
    <row r="48" spans="1:5" ht="14.25" customHeight="1" x14ac:dyDescent="0.25">
      <c r="B48" s="54" t="str">
        <f>" Global connectivity - data &amp; IP "</f>
        <v xml:space="preserve"> Global connectivity - data &amp; IP </v>
      </c>
      <c r="C48" s="46">
        <v>452</v>
      </c>
      <c r="D48" s="46">
        <v>471</v>
      </c>
      <c r="E48" s="85">
        <v>923</v>
      </c>
    </row>
    <row r="49" spans="1:5" s="50" customFormat="1" ht="14.25" customHeight="1" x14ac:dyDescent="0.25">
      <c r="B49" s="54" t="str">
        <f>" Global connectivity - other "</f>
        <v xml:space="preserve"> Global connectivity - other </v>
      </c>
      <c r="C49" s="46">
        <v>161</v>
      </c>
      <c r="D49" s="46">
        <v>167</v>
      </c>
      <c r="E49" s="85">
        <v>328</v>
      </c>
    </row>
    <row r="50" spans="1:5" s="50" customFormat="1" ht="14.25" customHeight="1" x14ac:dyDescent="0.25">
      <c r="A50" s="8"/>
      <c r="B50" s="50" t="str">
        <f>" Total global connectivity revenue  "</f>
        <v xml:space="preserve"> Total global connectivity revenue  </v>
      </c>
      <c r="C50" s="55">
        <v>764</v>
      </c>
      <c r="D50" s="55">
        <v>805</v>
      </c>
      <c r="E50" s="90">
        <v>1569</v>
      </c>
    </row>
    <row r="51" spans="1:5" s="50" customFormat="1" ht="14.25" customHeight="1" x14ac:dyDescent="0.25">
      <c r="A51" s="8"/>
      <c r="C51" s="56"/>
      <c r="D51" s="56"/>
      <c r="E51" s="91"/>
    </row>
    <row r="52" spans="1:5" ht="14.25" customHeight="1" x14ac:dyDescent="0.25">
      <c r="B52" s="8" t="str">
        <f>"  Recurring nbn DA "</f>
        <v xml:space="preserve">  Recurring nbn DA </v>
      </c>
      <c r="C52" s="46">
        <v>304</v>
      </c>
      <c r="D52" s="46">
        <v>338</v>
      </c>
      <c r="E52" s="85">
        <v>642</v>
      </c>
    </row>
    <row r="53" spans="1:5" ht="14.25" customHeight="1" x14ac:dyDescent="0.25">
      <c r="B53" s="8" t="s">
        <v>14</v>
      </c>
      <c r="C53" s="46">
        <v>185</v>
      </c>
      <c r="D53" s="46">
        <v>205</v>
      </c>
      <c r="E53" s="85">
        <v>390</v>
      </c>
    </row>
    <row r="54" spans="1:5" s="50" customFormat="1" ht="14.25" customHeight="1" x14ac:dyDescent="0.25">
      <c r="A54" s="8"/>
      <c r="B54" s="50" t="str">
        <f>"  Total external revenue "</f>
        <v xml:space="preserve">  Total external revenue </v>
      </c>
      <c r="C54" s="48">
        <v>12809</v>
      </c>
      <c r="D54" s="48">
        <v>13039</v>
      </c>
      <c r="E54" s="86">
        <v>25848</v>
      </c>
    </row>
    <row r="55" spans="1:5" ht="14.25" customHeight="1" x14ac:dyDescent="0.25">
      <c r="B55" s="57" t="s">
        <v>15</v>
      </c>
      <c r="C55" s="46">
        <v>1582</v>
      </c>
      <c r="D55" s="46">
        <v>1411</v>
      </c>
      <c r="E55" s="85">
        <v>2993</v>
      </c>
    </row>
    <row r="56" spans="1:5" s="50" customFormat="1" ht="14.25" customHeight="1" thickBot="1" x14ac:dyDescent="0.3">
      <c r="A56" s="8"/>
      <c r="B56" s="50" t="str">
        <f>"  Total income (excluding finance income) "</f>
        <v xml:space="preserve">  Total income (excluding finance income) </v>
      </c>
      <c r="C56" s="58">
        <v>14391</v>
      </c>
      <c r="D56" s="58">
        <v>14450</v>
      </c>
      <c r="E56" s="92">
        <v>28841</v>
      </c>
    </row>
    <row r="57" spans="1:5" s="50" customFormat="1" ht="7.5" customHeight="1" thickTop="1" x14ac:dyDescent="0.25">
      <c r="C57" s="46"/>
      <c r="D57" s="46"/>
      <c r="E57" s="85"/>
    </row>
    <row r="58" spans="1:5" s="50" customFormat="1" ht="14.25" customHeight="1" x14ac:dyDescent="0.25">
      <c r="B58" s="44" t="str">
        <f>" Total Expenses "</f>
        <v xml:space="preserve"> Total Expenses </v>
      </c>
      <c r="C58" s="46"/>
      <c r="D58" s="46"/>
      <c r="E58" s="85"/>
    </row>
    <row r="59" spans="1:5" s="50" customFormat="1" ht="14.25" customHeight="1" x14ac:dyDescent="0.25">
      <c r="A59" s="8"/>
      <c r="B59" s="34" t="str">
        <f>"  Labour "</f>
        <v xml:space="preserve">  Labour </v>
      </c>
      <c r="C59" s="46">
        <v>2699</v>
      </c>
      <c r="D59" s="46">
        <v>2508</v>
      </c>
      <c r="E59" s="85">
        <v>5207</v>
      </c>
    </row>
    <row r="60" spans="1:5" s="50" customFormat="1" ht="14.25" customHeight="1" x14ac:dyDescent="0.25">
      <c r="A60" s="8"/>
      <c r="B60" s="34" t="str">
        <f>"  Goods and services purchased "</f>
        <v xml:space="preserve">  Goods and services purchased </v>
      </c>
      <c r="C60" s="46">
        <v>3989</v>
      </c>
      <c r="D60" s="46">
        <v>4349</v>
      </c>
      <c r="E60" s="85">
        <v>8338</v>
      </c>
    </row>
    <row r="61" spans="1:5" s="50" customFormat="1" ht="14.25" customHeight="1" x14ac:dyDescent="0.25">
      <c r="A61" s="8"/>
      <c r="B61" s="34" t="str">
        <f>"  Net impairment on losses on financial assets "</f>
        <v xml:space="preserve">  Net impairment on losses on financial assets </v>
      </c>
      <c r="C61" s="46">
        <v>103</v>
      </c>
      <c r="D61" s="46">
        <v>87</v>
      </c>
      <c r="E61" s="85">
        <v>190</v>
      </c>
    </row>
    <row r="62" spans="1:5" s="50" customFormat="1" ht="14.25" customHeight="1" x14ac:dyDescent="0.25">
      <c r="A62" s="8"/>
      <c r="B62" s="59" t="str">
        <f>"  Other expenses "</f>
        <v xml:space="preserve">  Other expenses </v>
      </c>
      <c r="C62" s="46">
        <v>2473</v>
      </c>
      <c r="D62" s="46">
        <v>2414</v>
      </c>
      <c r="E62" s="85">
        <v>4887</v>
      </c>
    </row>
    <row r="63" spans="1:5" s="50" customFormat="1" ht="14.25" customHeight="1" x14ac:dyDescent="0.25">
      <c r="A63" s="8"/>
      <c r="B63" s="34" t="str">
        <f>"  Operating expenses "</f>
        <v xml:space="preserve">  Operating expenses </v>
      </c>
      <c r="C63" s="60">
        <v>9264</v>
      </c>
      <c r="D63" s="60">
        <v>9358</v>
      </c>
      <c r="E63" s="93">
        <v>18622</v>
      </c>
    </row>
    <row r="64" spans="1:5" s="50" customFormat="1" ht="14.25" customHeight="1" x14ac:dyDescent="0.25">
      <c r="A64" s="8"/>
      <c r="B64" s="34" t="str">
        <f>"   Share of net profit/(loss) from joint ventures and associated entities "</f>
        <v xml:space="preserve">   Share of net profit/(loss) from joint ventures and associated entities </v>
      </c>
      <c r="C64" s="46">
        <v>-31</v>
      </c>
      <c r="D64" s="46">
        <v>9</v>
      </c>
      <c r="E64" s="85">
        <v>-22</v>
      </c>
    </row>
    <row r="65" spans="1:44" s="50" customFormat="1" ht="14.25" customHeight="1" x14ac:dyDescent="0.25">
      <c r="A65" s="8"/>
      <c r="B65" s="31" t="str">
        <f>"  Earnings before interest, income tax expense, depreciation and amortisation (EBITDA) "</f>
        <v xml:space="preserve">  Earnings before interest, income tax expense, depreciation and amortisation (EBITDA) </v>
      </c>
      <c r="C65" s="48">
        <v>5096</v>
      </c>
      <c r="D65" s="48">
        <v>5101</v>
      </c>
      <c r="E65" s="86">
        <v>10197</v>
      </c>
    </row>
    <row r="66" spans="1:44" s="50" customFormat="1" ht="14.25" customHeight="1" x14ac:dyDescent="0.25">
      <c r="A66" s="8"/>
      <c r="B66" s="34" t="str">
        <f>"  Depreciation and amortisation "</f>
        <v xml:space="preserve">  Depreciation and amortisation </v>
      </c>
      <c r="C66" s="46">
        <v>2219</v>
      </c>
      <c r="D66" s="46">
        <v>2251</v>
      </c>
      <c r="E66" s="85">
        <v>4470</v>
      </c>
    </row>
    <row r="67" spans="1:44" s="50" customFormat="1" ht="14.25" customHeight="1" x14ac:dyDescent="0.25">
      <c r="A67" s="8"/>
      <c r="B67" s="31" t="str">
        <f>"  Earnings before interest and income tax expense (EBIT) "</f>
        <v xml:space="preserve">  Earnings before interest and income tax expense (EBIT) </v>
      </c>
      <c r="C67" s="48">
        <v>2877</v>
      </c>
      <c r="D67" s="48">
        <v>2850</v>
      </c>
      <c r="E67" s="86">
        <v>5727</v>
      </c>
    </row>
    <row r="68" spans="1:44" s="50" customFormat="1" ht="14.25" customHeight="1" x14ac:dyDescent="0.25">
      <c r="A68" s="8"/>
      <c r="B68" s="34" t="str">
        <f>"  Net finance costs "</f>
        <v xml:space="preserve">  Net finance costs </v>
      </c>
      <c r="C68" s="46">
        <v>296</v>
      </c>
      <c r="D68" s="46">
        <v>292</v>
      </c>
      <c r="E68" s="85">
        <v>588</v>
      </c>
    </row>
    <row r="69" spans="1:44" s="50" customFormat="1" ht="14.25" customHeight="1" x14ac:dyDescent="0.25">
      <c r="A69" s="8"/>
      <c r="B69" s="31" t="str">
        <f>"  Profit before income tax expense "</f>
        <v xml:space="preserve">  Profit before income tax expense </v>
      </c>
      <c r="C69" s="60">
        <v>2581</v>
      </c>
      <c r="D69" s="60">
        <v>2558</v>
      </c>
      <c r="E69" s="93">
        <v>5139</v>
      </c>
    </row>
    <row r="70" spans="1:44" s="50" customFormat="1" ht="14.25" customHeight="1" x14ac:dyDescent="0.25">
      <c r="A70" s="8"/>
      <c r="B70" s="34" t="str">
        <f>"  Income tax expense "</f>
        <v xml:space="preserve">  Income tax expense </v>
      </c>
      <c r="C70" s="46">
        <v>889</v>
      </c>
      <c r="D70" s="46">
        <v>693</v>
      </c>
      <c r="E70" s="85">
        <v>1582</v>
      </c>
    </row>
    <row r="71" spans="1:44" s="50" customFormat="1" ht="14.25" customHeight="1" thickBot="1" x14ac:dyDescent="0.3">
      <c r="A71" s="8"/>
      <c r="B71" s="31" t="str">
        <f>"  Profit for the period "</f>
        <v xml:space="preserve">  Profit for the period </v>
      </c>
      <c r="C71" s="58">
        <v>1692</v>
      </c>
      <c r="D71" s="58">
        <v>1865</v>
      </c>
      <c r="E71" s="92">
        <v>3557</v>
      </c>
    </row>
    <row r="72" spans="1:44" ht="14.1" customHeight="1" thickTop="1" x14ac:dyDescent="0.25">
      <c r="B72" s="61"/>
      <c r="D72" s="32"/>
      <c r="E72" s="32"/>
    </row>
    <row r="73" spans="1:44" x14ac:dyDescent="0.25">
      <c r="B73" s="62" t="s">
        <v>87</v>
      </c>
      <c r="C73" s="63"/>
      <c r="D73" s="64"/>
      <c r="E73" s="64"/>
    </row>
    <row r="74" spans="1:44" x14ac:dyDescent="0.25">
      <c r="B74" s="62" t="s">
        <v>10</v>
      </c>
      <c r="C74" s="63"/>
      <c r="D74" s="64"/>
      <c r="E74" s="64"/>
    </row>
    <row r="75" spans="1:44" x14ac:dyDescent="0.25">
      <c r="B75" s="62" t="s">
        <v>97</v>
      </c>
      <c r="C75" s="63"/>
      <c r="D75" s="64"/>
      <c r="E75" s="64"/>
    </row>
    <row r="76" spans="1:44" x14ac:dyDescent="0.25">
      <c r="B76" s="65" t="s">
        <v>88</v>
      </c>
      <c r="C76" s="63"/>
    </row>
    <row r="77" spans="1:44" x14ac:dyDescent="0.25">
      <c r="B77" s="66" t="s">
        <v>89</v>
      </c>
    </row>
    <row r="78" spans="1:44" x14ac:dyDescent="0.25">
      <c r="B78" s="66" t="s">
        <v>91</v>
      </c>
    </row>
    <row r="79" spans="1:44" x14ac:dyDescent="0.25">
      <c r="B79" s="66" t="s">
        <v>90</v>
      </c>
    </row>
    <row r="80" spans="1:44" s="31" customFormat="1" x14ac:dyDescent="0.25">
      <c r="A80" s="8"/>
      <c r="B80" s="67"/>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s="31" customFormat="1" x14ac:dyDescent="0.25">
      <c r="A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s="31" customFormat="1" x14ac:dyDescent="0.25">
      <c r="A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s="31" customFormat="1" x14ac:dyDescent="0.25">
      <c r="A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s="31" customFormat="1" x14ac:dyDescent="0.25">
      <c r="A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s="31" customFormat="1" x14ac:dyDescent="0.25">
      <c r="A85" s="8"/>
      <c r="B85" s="67"/>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s="31" customFormat="1" x14ac:dyDescent="0.25">
      <c r="A86" s="8"/>
      <c r="B86" s="67"/>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s="31" customFormat="1" x14ac:dyDescent="0.25">
      <c r="A87" s="8"/>
      <c r="B87" s="67"/>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s="31" customFormat="1" x14ac:dyDescent="0.25">
      <c r="A88" s="8"/>
      <c r="B88" s="67"/>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s="31" customFormat="1" x14ac:dyDescent="0.25">
      <c r="A89" s="8"/>
      <c r="B89" s="67"/>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s="31" customFormat="1" x14ac:dyDescent="0.25">
      <c r="A90" s="8"/>
      <c r="B90" s="67"/>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s="31" customFormat="1" x14ac:dyDescent="0.25">
      <c r="A91" s="8"/>
      <c r="B91" s="67"/>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sheetData>
  <mergeCells count="3">
    <mergeCell ref="B1:E1"/>
    <mergeCell ref="B2:E2"/>
    <mergeCell ref="B3:E3"/>
  </mergeCells>
  <pageMargins left="0.25" right="0.25"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9"/>
  <sheetViews>
    <sheetView topLeftCell="A3" zoomScaleNormal="100" zoomScaleSheetLayoutView="115" workbookViewId="0">
      <selection activeCell="A3" sqref="A3:G3"/>
    </sheetView>
  </sheetViews>
  <sheetFormatPr defaultColWidth="8.6640625" defaultRowHeight="13.2" x14ac:dyDescent="0.25"/>
  <cols>
    <col min="1" max="1" width="58.88671875" style="8" customWidth="1"/>
    <col min="2" max="3" width="9.33203125" style="32" customWidth="1"/>
    <col min="4" max="7" width="9.33203125" style="8" customWidth="1"/>
    <col min="8" max="16384" width="8.6640625" style="8"/>
  </cols>
  <sheetData>
    <row r="1" spans="1:7" ht="15" customHeight="1" x14ac:dyDescent="0.25">
      <c r="A1" s="111" t="s">
        <v>11</v>
      </c>
      <c r="B1" s="111"/>
      <c r="C1" s="111"/>
      <c r="D1" s="111"/>
      <c r="E1" s="111"/>
      <c r="F1" s="111"/>
      <c r="G1" s="111"/>
    </row>
    <row r="2" spans="1:7" s="33" customFormat="1" x14ac:dyDescent="0.25">
      <c r="A2" s="112" t="s">
        <v>12</v>
      </c>
      <c r="B2" s="111"/>
      <c r="C2" s="111"/>
      <c r="D2" s="111"/>
      <c r="E2" s="111"/>
      <c r="F2" s="111"/>
      <c r="G2" s="111"/>
    </row>
    <row r="3" spans="1:7" s="33" customFormat="1" x14ac:dyDescent="0.25">
      <c r="A3" s="112"/>
      <c r="B3" s="111"/>
      <c r="C3" s="111"/>
      <c r="D3" s="111"/>
      <c r="E3" s="111"/>
      <c r="F3" s="111"/>
      <c r="G3" s="111"/>
    </row>
    <row r="4" spans="1:7" ht="3.75" customHeight="1" x14ac:dyDescent="0.25"/>
    <row r="5" spans="1:7" s="34" customFormat="1" ht="20.399999999999999" customHeight="1" x14ac:dyDescent="0.25">
      <c r="A5" s="31" t="str">
        <f>"Summary half-yearly data  "</f>
        <v xml:space="preserve">Summary half-yearly data  </v>
      </c>
      <c r="B5" s="35" t="str">
        <f>"Half 1 "</f>
        <v xml:space="preserve">Half 1 </v>
      </c>
      <c r="C5" s="36" t="str">
        <f>"PCP "</f>
        <v xml:space="preserve">PCP </v>
      </c>
      <c r="D5" s="35" t="str">
        <f>"Half 2 "</f>
        <v xml:space="preserve">Half 2 </v>
      </c>
      <c r="E5" s="36" t="str">
        <f>"PCP "</f>
        <v xml:space="preserve">PCP </v>
      </c>
      <c r="F5" s="35" t="str">
        <f>"Full Year "</f>
        <v xml:space="preserve">Full Year </v>
      </c>
      <c r="G5" s="36" t="str">
        <f>"PCP "</f>
        <v xml:space="preserve">PCP </v>
      </c>
    </row>
    <row r="6" spans="1:7" s="34" customFormat="1" ht="20.399999999999999" customHeight="1" x14ac:dyDescent="0.25">
      <c r="A6" s="31"/>
      <c r="B6" s="37"/>
      <c r="C6" s="109"/>
      <c r="D6" s="37"/>
      <c r="E6" s="109"/>
      <c r="F6" s="37"/>
      <c r="G6" s="109"/>
    </row>
    <row r="7" spans="1:7" s="34" customFormat="1" ht="15" customHeight="1" x14ac:dyDescent="0.25">
      <c r="A7" s="31"/>
      <c r="B7" s="38" t="str">
        <f>" Dec-17"</f>
        <v xml:space="preserve"> Dec-17</v>
      </c>
      <c r="C7" s="40" t="str">
        <f>"Growth "</f>
        <v xml:space="preserve">Growth </v>
      </c>
      <c r="D7" s="38" t="str">
        <f>" Jun-18"</f>
        <v xml:space="preserve"> Jun-18</v>
      </c>
      <c r="E7" s="40" t="str">
        <f>"Growth "</f>
        <v xml:space="preserve">Growth </v>
      </c>
      <c r="F7" s="38" t="str">
        <f>" Jun-18"</f>
        <v xml:space="preserve"> Jun-18</v>
      </c>
      <c r="G7" s="40" t="str">
        <f>"Growth "</f>
        <v xml:space="preserve">Growth </v>
      </c>
    </row>
    <row r="8" spans="1:7" ht="6" customHeight="1" x14ac:dyDescent="0.25">
      <c r="B8" s="68"/>
      <c r="C8" s="43"/>
      <c r="D8" s="68"/>
      <c r="E8" s="43"/>
      <c r="F8" s="68"/>
      <c r="G8" s="43"/>
    </row>
    <row r="9" spans="1:7" s="50" customFormat="1" ht="14.25" customHeight="1" x14ac:dyDescent="0.25">
      <c r="A9" s="69" t="str">
        <f>"Selected statistical data "</f>
        <v xml:space="preserve">Selected statistical data </v>
      </c>
      <c r="B9" s="70"/>
      <c r="C9" s="71"/>
      <c r="D9" s="70"/>
      <c r="E9" s="71"/>
      <c r="F9" s="70"/>
      <c r="G9" s="71"/>
    </row>
    <row r="10" spans="1:7" s="50" customFormat="1" ht="14.25" customHeight="1" x14ac:dyDescent="0.25">
      <c r="A10" s="102" t="s">
        <v>16</v>
      </c>
      <c r="B10" s="103">
        <v>3532</v>
      </c>
      <c r="C10" s="104">
        <v>1.8160853271836263E-2</v>
      </c>
      <c r="D10" s="103">
        <v>3599</v>
      </c>
      <c r="E10" s="104">
        <v>2.5064084306465395E-2</v>
      </c>
      <c r="F10" s="103">
        <v>3599</v>
      </c>
      <c r="G10" s="104">
        <v>2.5064084306465395E-2</v>
      </c>
    </row>
    <row r="11" spans="1:7" s="50" customFormat="1" ht="14.25" customHeight="1" x14ac:dyDescent="0.25">
      <c r="A11" s="102" t="s">
        <v>71</v>
      </c>
      <c r="B11" s="103">
        <v>2230</v>
      </c>
      <c r="C11" s="104">
        <v>-0.2038557657979293</v>
      </c>
      <c r="D11" s="103">
        <v>1954</v>
      </c>
      <c r="E11" s="104">
        <v>-0.22583201267828842</v>
      </c>
      <c r="F11" s="103">
        <v>1954</v>
      </c>
      <c r="G11" s="104">
        <v>-0.22583201267828842</v>
      </c>
    </row>
    <row r="12" spans="1:7" s="50" customFormat="1" ht="14.25" customHeight="1" x14ac:dyDescent="0.25">
      <c r="A12" s="102" t="s">
        <v>70</v>
      </c>
      <c r="B12" s="103">
        <v>955</v>
      </c>
      <c r="C12" s="104">
        <v>-0.23661071143085532</v>
      </c>
      <c r="D12" s="103">
        <v>805</v>
      </c>
      <c r="E12" s="104">
        <v>-0.28380782918149466</v>
      </c>
      <c r="F12" s="103">
        <v>805</v>
      </c>
      <c r="G12" s="104">
        <v>-0.28380782918149466</v>
      </c>
    </row>
    <row r="13" spans="1:7" s="50" customFormat="1" ht="14.25" customHeight="1" x14ac:dyDescent="0.25">
      <c r="A13" s="102" t="s">
        <v>74</v>
      </c>
      <c r="B13" s="103">
        <v>579</v>
      </c>
      <c r="C13" s="104">
        <v>-0.26335877862595419</v>
      </c>
      <c r="D13" s="103">
        <v>486</v>
      </c>
      <c r="E13" s="104">
        <v>-0.29768786127167629</v>
      </c>
      <c r="F13" s="103">
        <v>486</v>
      </c>
      <c r="G13" s="104">
        <v>-0.29768786127167629</v>
      </c>
    </row>
    <row r="14" spans="1:7" s="50" customFormat="1" ht="14.25" customHeight="1" x14ac:dyDescent="0.25">
      <c r="A14" s="8" t="s">
        <v>72</v>
      </c>
      <c r="B14" s="46">
        <v>1234</v>
      </c>
      <c r="C14" s="47">
        <v>-0.1751336898395722</v>
      </c>
      <c r="D14" s="46">
        <v>1118</v>
      </c>
      <c r="E14" s="47">
        <v>-0.19568345323741007</v>
      </c>
      <c r="F14" s="46">
        <v>1118</v>
      </c>
      <c r="G14" s="47">
        <v>-0.19568345323741007</v>
      </c>
    </row>
    <row r="15" spans="1:7" s="50" customFormat="1" ht="14.25" customHeight="1" x14ac:dyDescent="0.25">
      <c r="A15" s="8" t="s">
        <v>73</v>
      </c>
      <c r="B15" s="46">
        <v>326</v>
      </c>
      <c r="C15" s="47">
        <v>-0.25400457665903892</v>
      </c>
      <c r="D15" s="46">
        <v>277</v>
      </c>
      <c r="E15" s="47">
        <v>-0.27864583333333331</v>
      </c>
      <c r="F15" s="46">
        <v>277</v>
      </c>
      <c r="G15" s="47">
        <v>-0.27864583333333331</v>
      </c>
    </row>
    <row r="16" spans="1:7" s="50" customFormat="1" ht="14.25" customHeight="1" x14ac:dyDescent="0.25">
      <c r="A16" s="102" t="s">
        <v>17</v>
      </c>
      <c r="B16" s="105">
        <v>78.561402640430359</v>
      </c>
      <c r="C16" s="104" t="s">
        <v>7</v>
      </c>
      <c r="D16" s="105">
        <v>76.687786650193019</v>
      </c>
      <c r="E16" s="104" t="s">
        <v>7</v>
      </c>
      <c r="F16" s="105">
        <v>77.368163136865718</v>
      </c>
      <c r="G16" s="104" t="s">
        <v>7</v>
      </c>
    </row>
    <row r="17" spans="1:7" s="50" customFormat="1" ht="14.25" customHeight="1" x14ac:dyDescent="0.25">
      <c r="A17" s="102" t="s">
        <v>18</v>
      </c>
      <c r="B17" s="105">
        <v>44.402720693243133</v>
      </c>
      <c r="C17" s="104" t="s">
        <v>7</v>
      </c>
      <c r="D17" s="105">
        <v>44.065213111314286</v>
      </c>
      <c r="E17" s="104" t="s">
        <v>7</v>
      </c>
      <c r="F17" s="105">
        <v>44.159362664155346</v>
      </c>
      <c r="G17" s="104" t="s">
        <v>7</v>
      </c>
    </row>
    <row r="18" spans="1:7" ht="14.25" customHeight="1" x14ac:dyDescent="0.25">
      <c r="A18" s="72" t="s">
        <v>19</v>
      </c>
      <c r="B18" s="46">
        <v>180</v>
      </c>
      <c r="C18" s="47">
        <v>0.46341463414634149</v>
      </c>
      <c r="D18" s="46">
        <v>203</v>
      </c>
      <c r="E18" s="47">
        <v>0.30967741935483872</v>
      </c>
      <c r="F18" s="46">
        <v>203</v>
      </c>
      <c r="G18" s="47">
        <v>0.30967741935483872</v>
      </c>
    </row>
    <row r="19" spans="1:7" s="50" customFormat="1" ht="14.25" customHeight="1" x14ac:dyDescent="0.25">
      <c r="A19" s="50" t="str">
        <f>"Data &amp; IP "</f>
        <v xml:space="preserve">Data &amp; IP </v>
      </c>
      <c r="B19" s="73"/>
      <c r="C19" s="74"/>
      <c r="D19" s="73"/>
      <c r="E19" s="74"/>
      <c r="F19" s="73"/>
      <c r="G19" s="74"/>
    </row>
    <row r="20" spans="1:7" s="50" customFormat="1" ht="14.25" customHeight="1" x14ac:dyDescent="0.25">
      <c r="A20" s="8" t="s">
        <v>20</v>
      </c>
      <c r="B20" s="46">
        <v>173</v>
      </c>
      <c r="C20" s="47">
        <v>-0.10362694300518134</v>
      </c>
      <c r="D20" s="46">
        <v>164</v>
      </c>
      <c r="E20" s="47">
        <v>-0.11351351351351352</v>
      </c>
      <c r="F20" s="46">
        <v>164</v>
      </c>
      <c r="G20" s="47">
        <v>-0.11351351351351352</v>
      </c>
    </row>
    <row r="21" spans="1:7" s="50" customFormat="1" ht="14.25" customHeight="1" x14ac:dyDescent="0.25">
      <c r="A21" s="8" t="s">
        <v>75</v>
      </c>
      <c r="B21" s="73">
        <v>114</v>
      </c>
      <c r="C21" s="74">
        <v>8.5125217738941689E-2</v>
      </c>
      <c r="D21" s="73">
        <v>119</v>
      </c>
      <c r="E21" s="74">
        <v>5.1023201999593731E-2</v>
      </c>
      <c r="F21" s="73">
        <v>119</v>
      </c>
      <c r="G21" s="74">
        <v>5.1023201999593731E-2</v>
      </c>
    </row>
    <row r="22" spans="1:7" s="50" customFormat="1" ht="14.25" customHeight="1" x14ac:dyDescent="0.25">
      <c r="A22" s="50" t="str">
        <f>"Mobiles "</f>
        <v xml:space="preserve">Mobiles </v>
      </c>
      <c r="B22" s="46"/>
      <c r="C22" s="47"/>
      <c r="D22" s="46"/>
      <c r="E22" s="47"/>
      <c r="F22" s="46"/>
      <c r="G22" s="47"/>
    </row>
    <row r="23" spans="1:7" ht="14.25" customHeight="1" x14ac:dyDescent="0.25">
      <c r="A23" s="75" t="s">
        <v>21</v>
      </c>
      <c r="B23" s="46">
        <v>17609</v>
      </c>
      <c r="C23" s="47">
        <v>1.1372121072884957E-2</v>
      </c>
      <c r="D23" s="46">
        <v>17716</v>
      </c>
      <c r="E23" s="47">
        <v>1.9684586163232418E-2</v>
      </c>
      <c r="F23" s="46">
        <v>17716</v>
      </c>
      <c r="G23" s="47">
        <v>1.9684586163232418E-2</v>
      </c>
    </row>
    <row r="24" spans="1:7" ht="14.25" customHeight="1" x14ac:dyDescent="0.25">
      <c r="A24" s="8" t="s">
        <v>76</v>
      </c>
      <c r="B24" s="46">
        <v>7692</v>
      </c>
      <c r="C24" s="47">
        <v>2.8342245989304814E-2</v>
      </c>
      <c r="D24" s="46">
        <v>7866</v>
      </c>
      <c r="E24" s="47">
        <v>4.0201005025125629E-2</v>
      </c>
      <c r="F24" s="46">
        <v>7866</v>
      </c>
      <c r="G24" s="47">
        <v>4.0201005025125629E-2</v>
      </c>
    </row>
    <row r="25" spans="1:7" ht="14.25" customHeight="1" x14ac:dyDescent="0.25">
      <c r="A25" s="8" t="s">
        <v>96</v>
      </c>
      <c r="B25" s="46">
        <v>21</v>
      </c>
      <c r="C25" s="47" t="s">
        <v>7</v>
      </c>
      <c r="D25" s="46">
        <v>67</v>
      </c>
      <c r="E25" s="47" t="s">
        <v>7</v>
      </c>
      <c r="F25" s="46">
        <v>67</v>
      </c>
      <c r="G25" s="47" t="s">
        <v>7</v>
      </c>
    </row>
    <row r="26" spans="1:7" ht="14.25" customHeight="1" x14ac:dyDescent="0.25">
      <c r="A26" s="8" t="s">
        <v>22</v>
      </c>
      <c r="B26" s="46">
        <v>3964</v>
      </c>
      <c r="C26" s="47">
        <v>-3.2687955745536838E-3</v>
      </c>
      <c r="D26" s="46">
        <v>3893</v>
      </c>
      <c r="E26" s="47">
        <v>-9.4147582697201009E-3</v>
      </c>
      <c r="F26" s="46">
        <v>3893</v>
      </c>
      <c r="G26" s="47">
        <v>-9.4147582697201009E-3</v>
      </c>
    </row>
    <row r="27" spans="1:7" s="31" customFormat="1" ht="14.25" customHeight="1" x14ac:dyDescent="0.25">
      <c r="A27" s="8" t="s">
        <v>80</v>
      </c>
      <c r="B27" s="46">
        <v>2432</v>
      </c>
      <c r="C27" s="47">
        <v>-7.0336391437308868E-2</v>
      </c>
      <c r="D27" s="46">
        <v>2294</v>
      </c>
      <c r="E27" s="47">
        <v>-8.1665332265812657E-2</v>
      </c>
      <c r="F27" s="46">
        <v>2294</v>
      </c>
      <c r="G27" s="47">
        <v>-8.1665332265812657E-2</v>
      </c>
    </row>
    <row r="28" spans="1:7" s="50" customFormat="1" ht="14.25" customHeight="1" x14ac:dyDescent="0.25">
      <c r="A28" s="59" t="s">
        <v>77</v>
      </c>
      <c r="B28" s="46">
        <v>2346</v>
      </c>
      <c r="C28" s="47">
        <v>0.14271797369702874</v>
      </c>
      <c r="D28" s="46">
        <v>2571</v>
      </c>
      <c r="E28" s="47">
        <v>0.17504570383912249</v>
      </c>
      <c r="F28" s="46">
        <v>2571</v>
      </c>
      <c r="G28" s="47">
        <v>0.17504570383912249</v>
      </c>
    </row>
    <row r="29" spans="1:7" s="50" customFormat="1" ht="14.25" customHeight="1" x14ac:dyDescent="0.25">
      <c r="A29" s="59" t="s">
        <v>78</v>
      </c>
      <c r="B29" s="46">
        <v>32</v>
      </c>
      <c r="C29" s="47">
        <v>3.2258064516129031E-2</v>
      </c>
      <c r="D29" s="46">
        <v>32</v>
      </c>
      <c r="E29" s="47" t="s">
        <v>7</v>
      </c>
      <c r="F29" s="46">
        <v>32</v>
      </c>
      <c r="G29" s="47" t="s">
        <v>7</v>
      </c>
    </row>
    <row r="30" spans="1:7" s="50" customFormat="1" ht="14.25" customHeight="1" x14ac:dyDescent="0.25">
      <c r="A30" s="8" t="s">
        <v>79</v>
      </c>
      <c r="B30" s="73">
        <v>862</v>
      </c>
      <c r="C30" s="47">
        <v>0.35321821036106749</v>
      </c>
      <c r="D30" s="73">
        <v>973</v>
      </c>
      <c r="E30" s="47">
        <v>0.30779569892473119</v>
      </c>
      <c r="F30" s="73">
        <v>973</v>
      </c>
      <c r="G30" s="47">
        <v>0.30779569892473119</v>
      </c>
    </row>
    <row r="31" spans="1:7" s="31" customFormat="1" ht="14.25" customHeight="1" x14ac:dyDescent="0.25">
      <c r="A31" s="102" t="s">
        <v>95</v>
      </c>
      <c r="B31" s="106">
        <v>56.999101879412223</v>
      </c>
      <c r="C31" s="104" t="s">
        <v>7</v>
      </c>
      <c r="D31" s="106">
        <v>56.223739251964886</v>
      </c>
      <c r="E31" s="104" t="s">
        <v>7</v>
      </c>
      <c r="F31" s="106">
        <v>56.525628046120552</v>
      </c>
      <c r="G31" s="104" t="s">
        <v>7</v>
      </c>
    </row>
    <row r="32" spans="1:7" s="31" customFormat="1" ht="14.25" customHeight="1" x14ac:dyDescent="0.25">
      <c r="A32" s="102" t="s">
        <v>94</v>
      </c>
      <c r="B32" s="106">
        <v>22.700963541767429</v>
      </c>
      <c r="C32" s="104" t="s">
        <v>7</v>
      </c>
      <c r="D32" s="106">
        <v>22.363162940926181</v>
      </c>
      <c r="E32" s="104" t="s">
        <v>7</v>
      </c>
      <c r="F32" s="106">
        <v>22.751541695286289</v>
      </c>
      <c r="G32" s="104" t="s">
        <v>7</v>
      </c>
    </row>
    <row r="33" spans="1:9" s="31" customFormat="1" ht="14.25" customHeight="1" x14ac:dyDescent="0.25">
      <c r="A33" s="102" t="s">
        <v>93</v>
      </c>
      <c r="B33" s="106">
        <v>17.578028602199389</v>
      </c>
      <c r="C33" s="107" t="s">
        <v>7</v>
      </c>
      <c r="D33" s="106">
        <v>15.57547499690174</v>
      </c>
      <c r="E33" s="107" t="s">
        <v>7</v>
      </c>
      <c r="F33" s="106">
        <v>16.690934353958653</v>
      </c>
      <c r="G33" s="107" t="s">
        <v>7</v>
      </c>
    </row>
    <row r="34" spans="1:9" s="50" customFormat="1" ht="14.25" customHeight="1" x14ac:dyDescent="0.25">
      <c r="A34" s="50" t="str">
        <f>"Premium pay TV "</f>
        <v xml:space="preserve">Premium pay TV </v>
      </c>
      <c r="B34" s="46"/>
      <c r="C34" s="76"/>
      <c r="D34" s="46"/>
      <c r="E34" s="76"/>
      <c r="F34" s="46"/>
      <c r="G34" s="76"/>
    </row>
    <row r="35" spans="1:9" s="50" customFormat="1" ht="14.25" customHeight="1" x14ac:dyDescent="0.25">
      <c r="A35" s="8" t="s">
        <v>81</v>
      </c>
      <c r="B35" s="46">
        <v>799</v>
      </c>
      <c r="C35" s="47">
        <v>6.8181818181818177E-2</v>
      </c>
      <c r="D35" s="46">
        <v>790</v>
      </c>
      <c r="E35" s="47">
        <v>-2.2277227722772276E-2</v>
      </c>
      <c r="F35" s="46">
        <v>790</v>
      </c>
      <c r="G35" s="47">
        <v>-2.2277227722772276E-2</v>
      </c>
    </row>
    <row r="36" spans="1:9" ht="14.25" customHeight="1" x14ac:dyDescent="0.3">
      <c r="A36" s="50" t="str">
        <f>"Labour "</f>
        <v xml:space="preserve">Labour </v>
      </c>
      <c r="B36" s="46"/>
      <c r="C36" s="76"/>
      <c r="D36" s="94"/>
      <c r="E36" s="76"/>
      <c r="F36" s="96"/>
      <c r="G36" s="76"/>
      <c r="I36" s="77"/>
    </row>
    <row r="37" spans="1:9" ht="14.25" customHeight="1" x14ac:dyDescent="0.3">
      <c r="A37" t="s">
        <v>82</v>
      </c>
      <c r="B37" s="49">
        <v>34114.810414181818</v>
      </c>
      <c r="C37" s="78">
        <v>-6.4228522460265045E-2</v>
      </c>
      <c r="D37" s="95" t="s">
        <v>69</v>
      </c>
      <c r="E37" s="78">
        <v>-1.6843919098566688E-2</v>
      </c>
      <c r="F37" s="97" t="s">
        <v>69</v>
      </c>
      <c r="G37" s="78">
        <v>-1.6843919098566688E-2</v>
      </c>
    </row>
    <row r="38" spans="1:9" ht="14.25" customHeight="1" x14ac:dyDescent="0.3">
      <c r="A38"/>
      <c r="B38"/>
      <c r="C38"/>
      <c r="D38"/>
      <c r="E38"/>
      <c r="F38"/>
      <c r="G38"/>
    </row>
    <row r="39" spans="1:9" ht="14.25" customHeight="1" x14ac:dyDescent="0.3">
      <c r="A39" t="s">
        <v>98</v>
      </c>
      <c r="B39"/>
      <c r="C39"/>
      <c r="D39"/>
      <c r="E39"/>
      <c r="F39"/>
      <c r="G39"/>
    </row>
    <row r="40" spans="1:9" ht="14.25" customHeight="1" x14ac:dyDescent="0.3">
      <c r="A40"/>
      <c r="B40"/>
      <c r="C40"/>
      <c r="D40"/>
      <c r="E40"/>
      <c r="F40"/>
      <c r="G40"/>
    </row>
    <row r="41" spans="1:9" ht="14.25" customHeight="1" x14ac:dyDescent="0.3">
      <c r="A41" s="79" t="s">
        <v>23</v>
      </c>
      <c r="B41"/>
      <c r="C41"/>
      <c r="D41"/>
      <c r="E41"/>
      <c r="F41"/>
      <c r="G41"/>
    </row>
    <row r="42" spans="1:9" customFormat="1" ht="14.4" x14ac:dyDescent="0.3">
      <c r="A42" s="79" t="s">
        <v>83</v>
      </c>
    </row>
    <row r="43" spans="1:9" customFormat="1" ht="14.25" customHeight="1" x14ac:dyDescent="0.3">
      <c r="A43" s="79" t="s">
        <v>84</v>
      </c>
    </row>
    <row r="44" spans="1:9" customFormat="1" ht="14.4" x14ac:dyDescent="0.3">
      <c r="A44" s="79" t="s">
        <v>85</v>
      </c>
    </row>
    <row r="45" spans="1:9" customFormat="1" ht="14.4" x14ac:dyDescent="0.3">
      <c r="A45" s="79" t="s">
        <v>86</v>
      </c>
    </row>
    <row r="46" spans="1:9" customFormat="1" ht="14.4" x14ac:dyDescent="0.3">
      <c r="A46" s="79" t="s">
        <v>92</v>
      </c>
    </row>
    <row r="47" spans="1:9" customFormat="1" ht="14.4" x14ac:dyDescent="0.3">
      <c r="A47" s="79" t="str">
        <f>"n/m = not meaningful "</f>
        <v xml:space="preserve">n/m = not meaningful </v>
      </c>
    </row>
    <row r="48" spans="1:9" customFormat="1" ht="14.4" x14ac:dyDescent="0.3">
      <c r="A48" s="8"/>
    </row>
    <row r="49" spans="1:7" customFormat="1" ht="14.4" x14ac:dyDescent="0.3">
      <c r="A49" s="8"/>
      <c r="B49" s="32"/>
      <c r="C49" s="32"/>
      <c r="D49" s="8"/>
      <c r="E49" s="8"/>
      <c r="F49" s="8"/>
      <c r="G49" s="8"/>
    </row>
  </sheetData>
  <mergeCells count="3">
    <mergeCell ref="A1:G1"/>
    <mergeCell ref="A2:G2"/>
    <mergeCell ref="A3:G3"/>
  </mergeCells>
  <pageMargins left="0.25" right="0.25"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70"/>
  <sheetViews>
    <sheetView zoomScaleNormal="100" zoomScaleSheetLayoutView="115" workbookViewId="0"/>
  </sheetViews>
  <sheetFormatPr defaultColWidth="9.109375" defaultRowHeight="13.2" x14ac:dyDescent="0.25"/>
  <cols>
    <col min="1" max="1" width="39.44140625" style="1" customWidth="1"/>
    <col min="2" max="2" width="9.109375" style="1"/>
    <col min="3" max="3" width="10.5546875" style="1" customWidth="1"/>
    <col min="4" max="4" width="11.33203125" style="1" customWidth="1"/>
    <col min="5" max="5" width="13" style="1" customWidth="1"/>
    <col min="6" max="16384" width="9.109375" style="1"/>
  </cols>
  <sheetData>
    <row r="1" spans="1:7" s="2" customFormat="1" x14ac:dyDescent="0.25">
      <c r="A1" s="4" t="s">
        <v>24</v>
      </c>
      <c r="B1" s="5"/>
      <c r="C1" s="6"/>
      <c r="D1" s="6"/>
      <c r="E1" s="7"/>
      <c r="F1" s="8"/>
    </row>
    <row r="2" spans="1:7" s="2" customFormat="1" ht="14.4" customHeight="1" x14ac:dyDescent="0.25">
      <c r="A2" s="9"/>
      <c r="B2" s="10"/>
      <c r="C2" s="113" t="str">
        <f>"As at  "</f>
        <v xml:space="preserve">As at  </v>
      </c>
      <c r="D2" s="113"/>
      <c r="E2" s="7"/>
      <c r="F2" s="8"/>
    </row>
    <row r="3" spans="1:7" s="2" customFormat="1" ht="15.6" x14ac:dyDescent="0.25">
      <c r="A3" s="11"/>
      <c r="B3" s="12"/>
      <c r="C3" s="110" t="s">
        <v>101</v>
      </c>
      <c r="D3" s="98" t="s">
        <v>0</v>
      </c>
      <c r="E3" s="7"/>
      <c r="F3" s="8"/>
    </row>
    <row r="4" spans="1:7" s="2" customFormat="1" x14ac:dyDescent="0.25">
      <c r="A4" s="11"/>
      <c r="B4" s="12"/>
      <c r="C4" s="108" t="str">
        <f>"Restated"</f>
        <v>Restated</v>
      </c>
      <c r="D4" s="98" t="s">
        <v>1</v>
      </c>
      <c r="E4" s="7"/>
      <c r="F4" s="8"/>
    </row>
    <row r="5" spans="1:7" s="2" customFormat="1" x14ac:dyDescent="0.25">
      <c r="A5" s="13"/>
      <c r="B5" s="14"/>
      <c r="C5" s="15" t="s">
        <v>25</v>
      </c>
      <c r="D5" s="15" t="s">
        <v>25</v>
      </c>
      <c r="E5" s="7"/>
      <c r="F5" s="8"/>
    </row>
    <row r="6" spans="1:7" x14ac:dyDescent="0.25">
      <c r="A6" s="16" t="s">
        <v>26</v>
      </c>
      <c r="B6" s="3"/>
      <c r="C6" s="3"/>
      <c r="D6" s="3"/>
      <c r="E6" s="17"/>
      <c r="F6" s="18"/>
    </row>
    <row r="7" spans="1:7" x14ac:dyDescent="0.25">
      <c r="A7" s="19" t="s">
        <v>27</v>
      </c>
      <c r="B7" s="3"/>
      <c r="C7" s="20">
        <v>629</v>
      </c>
      <c r="D7" s="20">
        <v>587</v>
      </c>
      <c r="E7" s="17"/>
      <c r="F7" s="18"/>
    </row>
    <row r="8" spans="1:7" x14ac:dyDescent="0.25">
      <c r="A8" s="19" t="s">
        <v>28</v>
      </c>
      <c r="B8" s="3"/>
      <c r="C8" s="20">
        <v>5500</v>
      </c>
      <c r="D8" s="20">
        <v>6097</v>
      </c>
      <c r="E8" s="17"/>
      <c r="F8" s="18"/>
    </row>
    <row r="9" spans="1:7" x14ac:dyDescent="0.25">
      <c r="A9" s="19" t="s">
        <v>29</v>
      </c>
      <c r="B9" s="3"/>
      <c r="C9" s="20">
        <v>492</v>
      </c>
      <c r="D9" s="20">
        <v>670</v>
      </c>
      <c r="E9" s="17"/>
      <c r="F9" s="18"/>
    </row>
    <row r="10" spans="1:7" x14ac:dyDescent="0.25">
      <c r="A10" s="19" t="s">
        <v>30</v>
      </c>
      <c r="B10" s="3"/>
      <c r="C10" s="20">
        <v>69</v>
      </c>
      <c r="D10" s="20">
        <v>115</v>
      </c>
      <c r="E10" s="17"/>
      <c r="F10" s="18"/>
    </row>
    <row r="11" spans="1:7" x14ac:dyDescent="0.25">
      <c r="A11" s="19" t="s">
        <v>31</v>
      </c>
      <c r="B11" s="3"/>
      <c r="C11" s="20">
        <v>75</v>
      </c>
      <c r="D11" s="20">
        <v>53</v>
      </c>
      <c r="E11" s="17"/>
      <c r="F11" s="18"/>
    </row>
    <row r="12" spans="1:7" x14ac:dyDescent="0.25">
      <c r="A12" s="19" t="s">
        <v>32</v>
      </c>
      <c r="B12" s="3"/>
      <c r="C12" s="20">
        <v>6</v>
      </c>
      <c r="D12" s="20">
        <v>11</v>
      </c>
      <c r="E12" s="17"/>
      <c r="F12" s="18"/>
    </row>
    <row r="13" spans="1:7" x14ac:dyDescent="0.25">
      <c r="A13" s="19" t="s">
        <v>33</v>
      </c>
      <c r="B13" s="3"/>
      <c r="C13" s="20">
        <v>431</v>
      </c>
      <c r="D13" s="20">
        <v>409</v>
      </c>
      <c r="E13" s="17"/>
      <c r="F13" s="18"/>
    </row>
    <row r="14" spans="1:7" x14ac:dyDescent="0.25">
      <c r="A14" s="4" t="s">
        <v>34</v>
      </c>
      <c r="B14" s="3"/>
      <c r="C14" s="21">
        <v>7202</v>
      </c>
      <c r="D14" s="21">
        <v>7942</v>
      </c>
      <c r="E14" s="17"/>
      <c r="F14" s="18"/>
      <c r="G14" s="22"/>
    </row>
    <row r="15" spans="1:7" x14ac:dyDescent="0.25">
      <c r="A15" s="16" t="s">
        <v>35</v>
      </c>
      <c r="B15" s="3"/>
      <c r="C15" s="20"/>
      <c r="D15" s="20"/>
      <c r="E15" s="17"/>
      <c r="F15" s="18"/>
    </row>
    <row r="16" spans="1:7" x14ac:dyDescent="0.25">
      <c r="A16" s="19" t="s">
        <v>28</v>
      </c>
      <c r="B16" s="3"/>
      <c r="C16" s="20">
        <v>729</v>
      </c>
      <c r="D16" s="20">
        <v>698</v>
      </c>
      <c r="E16" s="17"/>
      <c r="F16" s="18"/>
    </row>
    <row r="17" spans="1:7" x14ac:dyDescent="0.25">
      <c r="A17" s="19" t="s">
        <v>29</v>
      </c>
      <c r="B17" s="3"/>
      <c r="C17" s="20">
        <v>19</v>
      </c>
      <c r="D17" s="20">
        <v>30</v>
      </c>
      <c r="E17" s="17"/>
      <c r="F17" s="18"/>
    </row>
    <row r="18" spans="1:7" x14ac:dyDescent="0.25">
      <c r="A18" s="19" t="s">
        <v>36</v>
      </c>
      <c r="B18" s="3"/>
      <c r="C18" s="20">
        <v>1237</v>
      </c>
      <c r="D18" s="20">
        <v>648</v>
      </c>
      <c r="E18" s="17"/>
      <c r="F18" s="18"/>
    </row>
    <row r="19" spans="1:7" x14ac:dyDescent="0.25">
      <c r="A19" s="19" t="s">
        <v>37</v>
      </c>
      <c r="B19" s="3"/>
      <c r="C19" s="20">
        <v>36</v>
      </c>
      <c r="D19" s="20">
        <v>275</v>
      </c>
      <c r="E19" s="17"/>
      <c r="F19" s="18"/>
    </row>
    <row r="20" spans="1:7" x14ac:dyDescent="0.25">
      <c r="A20" s="19" t="s">
        <v>38</v>
      </c>
      <c r="B20" s="3"/>
      <c r="C20" s="20">
        <v>22108</v>
      </c>
      <c r="D20" s="20">
        <v>21668</v>
      </c>
      <c r="E20" s="17"/>
      <c r="F20" s="18"/>
    </row>
    <row r="21" spans="1:7" x14ac:dyDescent="0.25">
      <c r="A21" s="19" t="s">
        <v>39</v>
      </c>
      <c r="B21" s="3"/>
      <c r="C21" s="20">
        <v>7922</v>
      </c>
      <c r="D21" s="20">
        <v>7907</v>
      </c>
      <c r="E21" s="17"/>
      <c r="F21" s="18"/>
    </row>
    <row r="22" spans="1:7" x14ac:dyDescent="0.25">
      <c r="A22" s="19" t="s">
        <v>30</v>
      </c>
      <c r="B22" s="3"/>
      <c r="C22" s="20">
        <v>1180</v>
      </c>
      <c r="D22" s="20">
        <v>1101</v>
      </c>
      <c r="E22" s="17"/>
      <c r="F22" s="18"/>
    </row>
    <row r="23" spans="1:7" x14ac:dyDescent="0.25">
      <c r="A23" s="19" t="s">
        <v>31</v>
      </c>
      <c r="B23" s="3"/>
      <c r="C23" s="20">
        <v>1897</v>
      </c>
      <c r="D23" s="20">
        <v>1644</v>
      </c>
      <c r="E23" s="17"/>
      <c r="F23" s="18"/>
    </row>
    <row r="24" spans="1:7" x14ac:dyDescent="0.25">
      <c r="A24" s="19" t="s">
        <v>40</v>
      </c>
      <c r="B24" s="3"/>
      <c r="C24" s="20">
        <v>54</v>
      </c>
      <c r="D24" s="20">
        <v>53</v>
      </c>
      <c r="E24" s="17"/>
      <c r="F24" s="18"/>
    </row>
    <row r="25" spans="1:7" x14ac:dyDescent="0.25">
      <c r="A25" s="19" t="s">
        <v>41</v>
      </c>
      <c r="B25" s="3"/>
      <c r="C25" s="20">
        <v>250</v>
      </c>
      <c r="D25" s="20">
        <v>112</v>
      </c>
      <c r="E25" s="17"/>
      <c r="F25" s="18"/>
    </row>
    <row r="26" spans="1:7" x14ac:dyDescent="0.25">
      <c r="A26" s="4" t="s">
        <v>42</v>
      </c>
      <c r="B26" s="3"/>
      <c r="C26" s="21">
        <v>35432</v>
      </c>
      <c r="D26" s="21">
        <v>34136</v>
      </c>
      <c r="E26" s="17"/>
      <c r="F26" s="18"/>
      <c r="G26" s="22"/>
    </row>
    <row r="27" spans="1:7" x14ac:dyDescent="0.25">
      <c r="A27" s="4" t="s">
        <v>43</v>
      </c>
      <c r="B27" s="3"/>
      <c r="C27" s="21">
        <v>42634</v>
      </c>
      <c r="D27" s="21">
        <v>42078</v>
      </c>
      <c r="E27" s="17"/>
      <c r="F27" s="18"/>
      <c r="G27" s="22"/>
    </row>
    <row r="28" spans="1:7" x14ac:dyDescent="0.25">
      <c r="A28" s="16" t="s">
        <v>44</v>
      </c>
      <c r="B28" s="3"/>
      <c r="C28" s="23"/>
      <c r="D28" s="23"/>
      <c r="E28" s="17"/>
      <c r="F28" s="18"/>
    </row>
    <row r="29" spans="1:7" x14ac:dyDescent="0.25">
      <c r="A29" s="19" t="s">
        <v>45</v>
      </c>
      <c r="B29" s="3"/>
      <c r="C29" s="20">
        <v>4528</v>
      </c>
      <c r="D29" s="20">
        <v>3870</v>
      </c>
      <c r="E29" s="17"/>
      <c r="F29" s="18"/>
    </row>
    <row r="30" spans="1:7" x14ac:dyDescent="0.25">
      <c r="A30" s="19" t="s">
        <v>46</v>
      </c>
      <c r="B30" s="3"/>
      <c r="C30" s="20">
        <v>868</v>
      </c>
      <c r="D30" s="20">
        <v>860</v>
      </c>
      <c r="E30" s="17"/>
      <c r="F30" s="18"/>
    </row>
    <row r="31" spans="1:7" x14ac:dyDescent="0.25">
      <c r="A31" s="19" t="s">
        <v>47</v>
      </c>
      <c r="B31" s="3"/>
      <c r="C31" s="20">
        <v>89</v>
      </c>
      <c r="D31" s="20">
        <v>101</v>
      </c>
      <c r="E31" s="17"/>
      <c r="F31" s="18"/>
    </row>
    <row r="32" spans="1:7" x14ac:dyDescent="0.25">
      <c r="A32" s="19" t="s">
        <v>48</v>
      </c>
      <c r="B32" s="3"/>
      <c r="C32" s="20">
        <v>1636</v>
      </c>
      <c r="D32" s="20">
        <v>2841</v>
      </c>
      <c r="E32" s="17"/>
      <c r="F32" s="18"/>
    </row>
    <row r="33" spans="1:7" x14ac:dyDescent="0.25">
      <c r="A33" s="19" t="s">
        <v>49</v>
      </c>
      <c r="B33" s="3"/>
      <c r="C33" s="20">
        <v>132</v>
      </c>
      <c r="D33" s="20">
        <v>146</v>
      </c>
      <c r="E33" s="17"/>
      <c r="F33" s="18"/>
    </row>
    <row r="34" spans="1:7" x14ac:dyDescent="0.25">
      <c r="A34" s="19" t="s">
        <v>50</v>
      </c>
      <c r="B34" s="3"/>
      <c r="C34" s="20">
        <v>1532</v>
      </c>
      <c r="D34" s="20">
        <v>1493</v>
      </c>
      <c r="E34" s="17"/>
      <c r="F34" s="18"/>
    </row>
    <row r="35" spans="1:7" x14ac:dyDescent="0.25">
      <c r="A35" s="4" t="s">
        <v>51</v>
      </c>
      <c r="B35" s="3"/>
      <c r="C35" s="21">
        <v>8785</v>
      </c>
      <c r="D35" s="21">
        <v>9311</v>
      </c>
      <c r="E35" s="17"/>
      <c r="F35" s="18"/>
      <c r="G35" s="22"/>
    </row>
    <row r="36" spans="1:7" x14ac:dyDescent="0.25">
      <c r="A36" s="16" t="s">
        <v>52</v>
      </c>
      <c r="B36" s="3"/>
      <c r="C36" s="20"/>
      <c r="D36" s="20"/>
      <c r="E36" s="17"/>
      <c r="F36" s="18"/>
    </row>
    <row r="37" spans="1:7" x14ac:dyDescent="0.25">
      <c r="A37" s="19" t="s">
        <v>53</v>
      </c>
      <c r="B37" s="3"/>
      <c r="C37" s="20">
        <v>65</v>
      </c>
      <c r="D37" s="20">
        <v>66</v>
      </c>
      <c r="E37" s="17"/>
      <c r="F37" s="18"/>
    </row>
    <row r="38" spans="1:7" x14ac:dyDescent="0.25">
      <c r="A38" s="19" t="s">
        <v>46</v>
      </c>
      <c r="B38" s="3"/>
      <c r="C38" s="20">
        <v>157</v>
      </c>
      <c r="D38" s="20">
        <v>159</v>
      </c>
      <c r="E38" s="17"/>
      <c r="F38" s="18"/>
    </row>
    <row r="39" spans="1:7" x14ac:dyDescent="0.25">
      <c r="A39" s="19" t="s">
        <v>47</v>
      </c>
      <c r="B39" s="3"/>
      <c r="C39" s="20">
        <v>168</v>
      </c>
      <c r="D39" s="20">
        <v>163</v>
      </c>
      <c r="E39" s="17"/>
      <c r="F39" s="18"/>
    </row>
    <row r="40" spans="1:7" x14ac:dyDescent="0.25">
      <c r="A40" s="19" t="s">
        <v>48</v>
      </c>
      <c r="B40" s="3"/>
      <c r="C40" s="20">
        <v>15704</v>
      </c>
      <c r="D40" s="20">
        <v>15271</v>
      </c>
      <c r="E40" s="17"/>
      <c r="F40" s="18"/>
    </row>
    <row r="41" spans="1:7" x14ac:dyDescent="0.25">
      <c r="A41" s="19" t="s">
        <v>54</v>
      </c>
      <c r="B41" s="3"/>
      <c r="C41" s="20">
        <v>1511</v>
      </c>
      <c r="D41" s="20">
        <v>1543</v>
      </c>
      <c r="E41" s="17"/>
      <c r="F41" s="18"/>
    </row>
    <row r="42" spans="1:7" x14ac:dyDescent="0.25">
      <c r="A42" s="19" t="s">
        <v>55</v>
      </c>
      <c r="B42" s="3"/>
      <c r="C42" s="20">
        <v>7</v>
      </c>
      <c r="D42" s="20">
        <v>6</v>
      </c>
      <c r="E42" s="17"/>
      <c r="F42" s="18"/>
    </row>
    <row r="43" spans="1:7" x14ac:dyDescent="0.25">
      <c r="A43" s="19" t="s">
        <v>50</v>
      </c>
      <c r="B43" s="3"/>
      <c r="C43" s="20">
        <v>1681</v>
      </c>
      <c r="D43" s="20">
        <v>1606</v>
      </c>
      <c r="E43" s="17"/>
      <c r="F43" s="18"/>
    </row>
    <row r="44" spans="1:7" x14ac:dyDescent="0.25">
      <c r="A44" s="4" t="s">
        <v>56</v>
      </c>
      <c r="B44" s="3"/>
      <c r="C44" s="21">
        <v>19293</v>
      </c>
      <c r="D44" s="21">
        <v>18814</v>
      </c>
      <c r="E44" s="17"/>
      <c r="F44" s="18"/>
      <c r="G44" s="22"/>
    </row>
    <row r="45" spans="1:7" x14ac:dyDescent="0.25">
      <c r="A45" s="4" t="s">
        <v>57</v>
      </c>
      <c r="B45" s="3"/>
      <c r="C45" s="21">
        <v>28078</v>
      </c>
      <c r="D45" s="21">
        <v>28125</v>
      </c>
      <c r="E45" s="17"/>
      <c r="F45" s="18"/>
      <c r="G45" s="22"/>
    </row>
    <row r="46" spans="1:7" ht="13.8" thickBot="1" x14ac:dyDescent="0.3">
      <c r="A46" s="4" t="s">
        <v>58</v>
      </c>
      <c r="B46" s="3"/>
      <c r="C46" s="24">
        <v>14556</v>
      </c>
      <c r="D46" s="24">
        <v>13953</v>
      </c>
      <c r="E46" s="17"/>
      <c r="F46" s="18"/>
      <c r="G46" s="22"/>
    </row>
    <row r="47" spans="1:7" ht="13.8" thickTop="1" x14ac:dyDescent="0.25">
      <c r="A47" s="19"/>
      <c r="B47" s="3"/>
      <c r="C47" s="23"/>
      <c r="D47" s="23"/>
      <c r="E47" s="17"/>
      <c r="F47" s="18"/>
    </row>
    <row r="48" spans="1:7" x14ac:dyDescent="0.25">
      <c r="A48" s="16" t="s">
        <v>59</v>
      </c>
      <c r="B48" s="3"/>
      <c r="C48" s="23"/>
      <c r="D48" s="23"/>
      <c r="E48" s="17"/>
      <c r="F48" s="18"/>
    </row>
    <row r="49" spans="1:7" customFormat="1" ht="14.4" x14ac:dyDescent="0.3">
      <c r="A49" s="19" t="s">
        <v>60</v>
      </c>
      <c r="B49" s="3"/>
      <c r="C49" s="20">
        <v>4428</v>
      </c>
      <c r="D49" s="20">
        <v>4422</v>
      </c>
      <c r="E49" s="17"/>
      <c r="F49" s="18"/>
      <c r="G49" s="1"/>
    </row>
    <row r="50" spans="1:7" customFormat="1" ht="14.4" x14ac:dyDescent="0.3">
      <c r="A50" s="19" t="s">
        <v>61</v>
      </c>
      <c r="B50" s="3"/>
      <c r="C50" s="20">
        <v>-131</v>
      </c>
      <c r="D50" s="20">
        <v>-137</v>
      </c>
      <c r="E50" s="17"/>
      <c r="F50" s="18"/>
      <c r="G50" s="1"/>
    </row>
    <row r="51" spans="1:7" customFormat="1" ht="14.4" x14ac:dyDescent="0.3">
      <c r="A51" s="19" t="s">
        <v>62</v>
      </c>
      <c r="B51" s="3"/>
      <c r="C51" s="20">
        <v>10272</v>
      </c>
      <c r="D51" s="20">
        <v>9667</v>
      </c>
      <c r="E51" s="17"/>
      <c r="F51" s="18"/>
      <c r="G51" s="1"/>
    </row>
    <row r="52" spans="1:7" x14ac:dyDescent="0.25">
      <c r="A52" s="4" t="s">
        <v>63</v>
      </c>
      <c r="B52" s="3"/>
      <c r="C52" s="25">
        <v>14569</v>
      </c>
      <c r="D52" s="25">
        <v>13952</v>
      </c>
      <c r="E52" s="17"/>
      <c r="F52" s="18"/>
    </row>
    <row r="53" spans="1:7" x14ac:dyDescent="0.25">
      <c r="A53" s="19" t="s">
        <v>64</v>
      </c>
      <c r="B53" s="3"/>
      <c r="C53" s="20">
        <v>-13</v>
      </c>
      <c r="D53" s="20">
        <v>1</v>
      </c>
      <c r="E53" s="17"/>
      <c r="F53" s="18"/>
    </row>
    <row r="54" spans="1:7" ht="13.8" thickBot="1" x14ac:dyDescent="0.3">
      <c r="A54" s="4" t="s">
        <v>65</v>
      </c>
      <c r="B54" s="3"/>
      <c r="C54" s="24">
        <v>14556</v>
      </c>
      <c r="D54" s="24">
        <v>13953</v>
      </c>
      <c r="E54" s="17"/>
      <c r="F54" s="18"/>
    </row>
    <row r="55" spans="1:7" ht="29.25" customHeight="1" thickTop="1" x14ac:dyDescent="0.25">
      <c r="A55" s="19"/>
      <c r="B55" s="3"/>
      <c r="C55" s="23"/>
      <c r="D55" s="23"/>
      <c r="E55" s="17"/>
      <c r="F55" s="18"/>
      <c r="G55" s="26"/>
    </row>
    <row r="56" spans="1:7" x14ac:dyDescent="0.25">
      <c r="A56" s="19" t="s">
        <v>66</v>
      </c>
      <c r="B56" s="3"/>
      <c r="C56" s="20">
        <v>15368</v>
      </c>
      <c r="D56" s="20">
        <v>16413</v>
      </c>
      <c r="E56" s="17"/>
      <c r="F56" s="18"/>
    </row>
    <row r="57" spans="1:7" x14ac:dyDescent="0.25">
      <c r="A57" s="19" t="s">
        <v>67</v>
      </c>
      <c r="B57" s="3"/>
      <c r="C57" s="20">
        <v>14739</v>
      </c>
      <c r="D57" s="20">
        <v>15828</v>
      </c>
      <c r="E57" s="17"/>
      <c r="F57" s="18"/>
    </row>
    <row r="58" spans="1:7" ht="15.6" x14ac:dyDescent="0.25">
      <c r="A58" s="19" t="s">
        <v>99</v>
      </c>
      <c r="B58" s="3"/>
      <c r="C58" s="27">
        <v>13.987654320987655</v>
      </c>
      <c r="D58" s="27">
        <v>14.194986072423399</v>
      </c>
      <c r="E58" s="17"/>
      <c r="F58" s="18"/>
    </row>
    <row r="59" spans="1:7" x14ac:dyDescent="0.25">
      <c r="A59" s="19" t="s">
        <v>68</v>
      </c>
      <c r="B59" s="3"/>
      <c r="C59" s="27">
        <v>1.4</v>
      </c>
      <c r="D59" s="27">
        <v>1.6</v>
      </c>
      <c r="E59" s="17"/>
      <c r="F59" s="18"/>
    </row>
    <row r="60" spans="1:7" x14ac:dyDescent="0.25">
      <c r="A60" s="19" t="s">
        <v>2</v>
      </c>
      <c r="B60" s="3"/>
      <c r="C60" s="28">
        <v>0.13800000000000001</v>
      </c>
      <c r="D60" s="28">
        <v>0.14000000000000001</v>
      </c>
      <c r="E60" s="17"/>
      <c r="F60" s="18"/>
    </row>
    <row r="61" spans="1:7" x14ac:dyDescent="0.25">
      <c r="A61" s="19" t="s">
        <v>3</v>
      </c>
      <c r="B61" s="3"/>
      <c r="C61" s="28">
        <v>0.25</v>
      </c>
      <c r="D61" s="28">
        <v>0.24399999999999999</v>
      </c>
      <c r="E61" s="17"/>
      <c r="F61" s="18"/>
    </row>
    <row r="62" spans="1:7" x14ac:dyDescent="0.25">
      <c r="A62" s="19" t="s">
        <v>4</v>
      </c>
      <c r="B62" s="3"/>
      <c r="C62" s="28">
        <v>0.19500000000000001</v>
      </c>
      <c r="D62" s="28">
        <v>0.19400000000000001</v>
      </c>
      <c r="E62" s="17"/>
      <c r="F62" s="18"/>
    </row>
    <row r="63" spans="1:7" x14ac:dyDescent="0.25">
      <c r="A63" s="19" t="s">
        <v>5</v>
      </c>
      <c r="B63" s="3"/>
      <c r="C63" s="28">
        <v>0.13500000000000001</v>
      </c>
      <c r="D63" s="28">
        <v>0.127</v>
      </c>
      <c r="E63" s="17"/>
      <c r="F63" s="18"/>
    </row>
    <row r="64" spans="1:7" x14ac:dyDescent="0.25">
      <c r="A64" s="19" t="s">
        <v>6</v>
      </c>
      <c r="B64" s="3"/>
      <c r="C64" s="28">
        <v>0.503</v>
      </c>
      <c r="D64" s="28">
        <v>0.53100000000000003</v>
      </c>
      <c r="E64" s="17"/>
      <c r="F64" s="18"/>
    </row>
    <row r="65" spans="1:5" x14ac:dyDescent="0.25">
      <c r="A65" s="29"/>
      <c r="B65" s="3"/>
      <c r="C65" s="28"/>
      <c r="D65" s="28"/>
      <c r="E65" s="3"/>
    </row>
    <row r="66" spans="1:5" x14ac:dyDescent="0.25">
      <c r="A66" s="29" t="s">
        <v>102</v>
      </c>
      <c r="B66" s="3"/>
      <c r="C66" s="28"/>
      <c r="D66" s="28"/>
      <c r="E66" s="3"/>
    </row>
    <row r="67" spans="1:5" x14ac:dyDescent="0.25">
      <c r="A67" s="29" t="s">
        <v>100</v>
      </c>
      <c r="B67" s="30"/>
      <c r="C67" s="3"/>
      <c r="D67" s="3"/>
      <c r="E67" s="3"/>
    </row>
    <row r="68" spans="1:5" x14ac:dyDescent="0.25">
      <c r="A68" s="29"/>
      <c r="B68" s="30"/>
      <c r="C68" s="3"/>
      <c r="D68" s="3"/>
      <c r="E68" s="3"/>
    </row>
    <row r="69" spans="1:5" x14ac:dyDescent="0.25">
      <c r="A69" s="3"/>
      <c r="B69" s="3"/>
      <c r="C69" s="3"/>
      <c r="D69" s="3"/>
      <c r="E69" s="3"/>
    </row>
    <row r="70" spans="1:5" x14ac:dyDescent="0.25">
      <c r="A70" s="3"/>
      <c r="B70" s="3"/>
      <c r="C70" s="3"/>
      <c r="D70" s="3"/>
      <c r="E70" s="3"/>
    </row>
  </sheetData>
  <mergeCells count="1">
    <mergeCell ref="C2:D2"/>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General information</vt:lpstr>
      <vt:lpstr>Historical smry P&amp;L</vt:lpstr>
      <vt:lpstr>Historical smry KPIs</vt:lpstr>
      <vt:lpstr>Bal Sheet</vt:lpstr>
      <vt:lpstr>'Bal Sheet'!Print_Area</vt:lpstr>
    </vt:vector>
  </TitlesOfParts>
  <Company>Telstra Corporation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Troy, Jenn</dc:creator>
  <cp:lastModifiedBy>Chuah, William</cp:lastModifiedBy>
  <cp:lastPrinted>2019-01-30T07:53:31Z</cp:lastPrinted>
  <dcterms:created xsi:type="dcterms:W3CDTF">2019-01-24T03:39:25Z</dcterms:created>
  <dcterms:modified xsi:type="dcterms:W3CDTF">2019-01-31T01:32:17Z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